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a.monaghan\Desktop\ServiceNow Requests\FIN\"/>
    </mc:Choice>
  </mc:AlternateContent>
  <bookViews>
    <workbookView xWindow="0" yWindow="0" windowWidth="20490" windowHeight="7755" tabRatio="741" activeTab="1"/>
  </bookViews>
  <sheets>
    <sheet name="1.  Time Value of Money" sheetId="1" r:id="rId1"/>
    <sheet name="2. Stock and Bond Valuation" sheetId="2" r:id="rId2"/>
    <sheet name="3. Capital Budgeting Data" sheetId="3" r:id="rId3"/>
    <sheet name="4. Interest Rate Implications" sheetId="4" r:id="rId4"/>
  </sheets>
  <definedNames>
    <definedName name="ACCEPT">'3. Capital Budgeting Data'!$N$2:$N$3</definedName>
    <definedName name="NPV">'3. Capital Budgeting Data'!$N$2:$N$3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9" i="3" l="1"/>
  <c r="C13" i="3" s="1"/>
  <c r="C10" i="3"/>
  <c r="C11" i="3" s="1"/>
  <c r="D9" i="3"/>
  <c r="D13" i="3" s="1"/>
  <c r="D10" i="3"/>
  <c r="D11" i="3" s="1"/>
  <c r="E9" i="3"/>
  <c r="E10" i="3" s="1"/>
  <c r="E13" i="3"/>
  <c r="F9" i="3"/>
  <c r="F10" i="3" s="1"/>
  <c r="F13" i="3"/>
  <c r="G9" i="3"/>
  <c r="G13" i="3" s="1"/>
  <c r="G10" i="3"/>
  <c r="G11" i="3" s="1"/>
  <c r="D8" i="1"/>
  <c r="D11" i="1" s="1"/>
  <c r="E8" i="1"/>
  <c r="F8" i="1"/>
  <c r="C37" i="4"/>
  <c r="C40" i="4" s="1"/>
  <c r="D37" i="4"/>
  <c r="E37" i="4"/>
  <c r="C24" i="4"/>
  <c r="C27" i="4" s="1"/>
  <c r="D24" i="4"/>
  <c r="E24" i="4"/>
  <c r="C11" i="4"/>
  <c r="C14" i="4" s="1"/>
  <c r="D11" i="4"/>
  <c r="E11" i="4"/>
  <c r="B14" i="3"/>
  <c r="C16" i="2"/>
  <c r="C31" i="2" s="1"/>
  <c r="F9" i="2"/>
  <c r="F16" i="2"/>
  <c r="F23" i="2"/>
  <c r="D31" i="2" s="1"/>
  <c r="F8" i="2"/>
  <c r="F15" i="2"/>
  <c r="F22" i="2"/>
  <c r="D30" i="2" s="1"/>
  <c r="C15" i="2"/>
  <c r="D15" i="2" s="1"/>
  <c r="C30" i="2"/>
  <c r="F7" i="2"/>
  <c r="F14" i="2" s="1"/>
  <c r="F21" i="2" s="1"/>
  <c r="C14" i="2"/>
  <c r="C29" i="2" s="1"/>
  <c r="C21" i="2"/>
  <c r="C22" i="2"/>
  <c r="C23" i="2"/>
  <c r="E15" i="2"/>
  <c r="E22" i="2"/>
  <c r="E16" i="2"/>
  <c r="E23" i="2" s="1"/>
  <c r="E14" i="2"/>
  <c r="E21" i="2"/>
  <c r="D23" i="2"/>
  <c r="F11" i="3" l="1"/>
  <c r="F12" i="3" s="1"/>
  <c r="F14" i="3" s="1"/>
  <c r="E11" i="3"/>
  <c r="E12" i="3" s="1"/>
  <c r="E14" i="3" s="1"/>
  <c r="C17" i="3" s="1"/>
  <c r="D21" i="2"/>
  <c r="D29" i="2"/>
  <c r="D16" i="2"/>
  <c r="G12" i="3"/>
  <c r="G14" i="3" s="1"/>
  <c r="C12" i="3"/>
  <c r="C14" i="3" s="1"/>
  <c r="D22" i="2"/>
  <c r="D14" i="2"/>
  <c r="D12" i="3"/>
  <c r="D14" i="3" s="1"/>
  <c r="C19" i="3" l="1"/>
</calcChain>
</file>

<file path=xl/sharedStrings.xml><?xml version="1.0" encoding="utf-8"?>
<sst xmlns="http://schemas.openxmlformats.org/spreadsheetml/2006/main" count="181" uniqueCount="115">
  <si>
    <t>Interest Rate</t>
  </si>
  <si>
    <t>Initial Outlay</t>
  </si>
  <si>
    <t>NPV</t>
  </si>
  <si>
    <t>IRR</t>
  </si>
  <si>
    <t>Explanations:</t>
  </si>
  <si>
    <t>Pv=FVN/(1+I)^N</t>
  </si>
  <si>
    <t>PV(I,N,0,FV)</t>
  </si>
  <si>
    <t>*In millions</t>
  </si>
  <si>
    <t xml:space="preserve"> </t>
  </si>
  <si>
    <t>Amounts*</t>
  </si>
  <si>
    <t>Total Pv*</t>
  </si>
  <si>
    <t>Pv*</t>
  </si>
  <si>
    <t>Cash Div/share ($)</t>
  </si>
  <si>
    <t>Dividend from Financial Statements:</t>
  </si>
  <si>
    <t>Dividend Yield</t>
  </si>
  <si>
    <t>2. The dividend yield if the firm doubled it's outstanding shares</t>
  </si>
  <si>
    <t>3. The rate of return on equity (i.e., the cost of stock) based on the new dividend yield you calculated above</t>
  </si>
  <si>
    <t>Stock Price</t>
  </si>
  <si>
    <t>1. Stock Valuation - The new dividend yield if the company increased its dividend per share by 1.75</t>
  </si>
  <si>
    <t>Return on Investment</t>
  </si>
  <si>
    <t>Stockholder's Equity (in millions)</t>
  </si>
  <si>
    <t>Stockholder's Equity (in millions) -doubled</t>
  </si>
  <si>
    <t>PV</t>
  </si>
  <si>
    <t>N</t>
  </si>
  <si>
    <t>Present Value</t>
  </si>
  <si>
    <t>Periods</t>
  </si>
  <si>
    <t>Interest</t>
  </si>
  <si>
    <t>I</t>
  </si>
  <si>
    <t>Payments</t>
  </si>
  <si>
    <t>PMT</t>
  </si>
  <si>
    <t>FV</t>
  </si>
  <si>
    <t>Future Value</t>
  </si>
  <si>
    <t>Please adjust interest</t>
  </si>
  <si>
    <t xml:space="preserve">Cash Div/Share ($) </t>
  </si>
  <si>
    <t>Cash Div/Share ($) +1.75</t>
  </si>
  <si>
    <t>PART II: BOND ISSUANCE</t>
  </si>
  <si>
    <t>PART I: STOCK VALUATION</t>
  </si>
  <si>
    <t>Capital Budgeting Example Set-up</t>
  </si>
  <si>
    <t>ACCEPT</t>
  </si>
  <si>
    <t>REJECT</t>
  </si>
  <si>
    <t xml:space="preserve"> - Operating Costs (excluding Depreciation)</t>
  </si>
  <si>
    <t xml:space="preserve"> - Depreciation Rate of 20%</t>
  </si>
  <si>
    <t>CF3: $65,500,000</t>
  </si>
  <si>
    <t>After-Tax EBIT</t>
  </si>
  <si>
    <t xml:space="preserve"> + Depreciation</t>
  </si>
  <si>
    <t>Operating Income (EBIT)</t>
  </si>
  <si>
    <t>Operating Costs</t>
  </si>
  <si>
    <t>CF1</t>
  </si>
  <si>
    <t>CF2</t>
  </si>
  <si>
    <t>CF3</t>
  </si>
  <si>
    <t>CF4</t>
  </si>
  <si>
    <t>CF5</t>
  </si>
  <si>
    <t>CF1: $25,500,000</t>
  </si>
  <si>
    <t>CF2: $25,500,000</t>
  </si>
  <si>
    <t>CF3: $25,500,000</t>
  </si>
  <si>
    <t>CF4: $25,500,000</t>
  </si>
  <si>
    <t>CF5: $25,500,000</t>
  </si>
  <si>
    <t>WACC</t>
  </si>
  <si>
    <t>CF1: $50,000,000</t>
  </si>
  <si>
    <t>CF2: $45,000,000</t>
  </si>
  <si>
    <t>CF5: $25,000,000</t>
  </si>
  <si>
    <t>Cash Flow (which in this case are Sales Revenues) are as follows:</t>
  </si>
  <si>
    <t>Initial investment $65,000,000</t>
  </si>
  <si>
    <t>Straight-line Depreciation of 20%</t>
  </si>
  <si>
    <t>Explanation:</t>
  </si>
  <si>
    <t>Cash Flows</t>
  </si>
  <si>
    <t>Cash Flows (Sales)</t>
  </si>
  <si>
    <t>CALCULATE ROI</t>
  </si>
  <si>
    <t>FCF - Years</t>
  </si>
  <si>
    <t>Newly issued 10-year bond</t>
  </si>
  <si>
    <t>FCF - 2016</t>
  </si>
  <si>
    <t>FCF - 2015</t>
  </si>
  <si>
    <t>FCF -  2017</t>
  </si>
  <si>
    <t>FCF - 2017</t>
  </si>
  <si>
    <r>
      <rPr>
        <b/>
        <sz val="12"/>
        <color theme="1"/>
        <rFont val="Times New Roman"/>
        <family val="1"/>
      </rPr>
      <t>WACC</t>
    </r>
    <r>
      <rPr>
        <sz val="12"/>
        <color theme="1"/>
        <rFont val="Times New Roman"/>
        <family val="1"/>
      </rPr>
      <t>- why do we use WACC rate for new projects? If the project doesn’t earn more percent than WACC, the corporation should abandon the project and invest money elsewhere.</t>
    </r>
  </si>
  <si>
    <r>
      <rPr>
        <b/>
        <sz val="12"/>
        <color theme="1"/>
        <rFont val="Times New Roman"/>
        <family val="1"/>
      </rPr>
      <t xml:space="preserve">Initial Investment </t>
    </r>
    <r>
      <rPr>
        <sz val="12"/>
        <color theme="1"/>
        <rFont val="Times New Roman"/>
        <family val="1"/>
      </rPr>
      <t>- always negative. Corporation has to invest money ("lose" it till they recover it via sales) in order to gain future benefit.</t>
    </r>
  </si>
  <si>
    <t>Read the Explanations to the right of the calculation cells for specific information on the data.</t>
  </si>
  <si>
    <t>Dividend Yield - annual cash dividend per share of common stock divided by the market price of a share of the common stock. (Dividend yield = Annual Dividend/Current Stock Price)
Note: Current Stock Price is not part of the Financial Statements - calculated using the formula for Dividend Yield</t>
  </si>
  <si>
    <t>Calculate the Present Value in the three scenarios below</t>
  </si>
  <si>
    <t>Income Tax @25%</t>
  </si>
  <si>
    <t xml:space="preserve"> - Income Tax (Rate 25%)</t>
  </si>
  <si>
    <t>WACC: use 9% (UPS WACC was about 9.43%)</t>
  </si>
  <si>
    <r>
      <t xml:space="preserve">Milestone Three: Capital Budgeting Data </t>
    </r>
    <r>
      <rPr>
        <sz val="12"/>
        <color theme="1"/>
        <rFont val="Times New Roman"/>
        <family val="1"/>
      </rPr>
      <t xml:space="preserve">(fill in YELLOW cells) </t>
    </r>
  </si>
  <si>
    <t>CF4: $55,000,000</t>
  </si>
  <si>
    <t>Select from drop down below:</t>
  </si>
  <si>
    <t xml:space="preserve">Year </t>
  </si>
  <si>
    <t xml:space="preserve">Note:   
1. The dividends declared and paid by UPS for 2015, 2016, and 2017 are found on the second page of the 2017 UPS Annual Report.   
2. The dividend yield for 2015, 2016, and 2017 are found on the second page of the 2017 UPS Annual Report.   
3. Stockholder's/Shareholder's equity for 2015, 2016, and 2017 are found on the second page of the UPS Annual Report. </t>
  </si>
  <si>
    <t>Three cases will be analyzed:</t>
  </si>
  <si>
    <t>1. Original Scenario from Milestone 1 - Time Value of Money using 8% Interest Rate</t>
  </si>
  <si>
    <t>3. Increase the Interest Rate from 8% to 15%.</t>
  </si>
  <si>
    <r>
      <t xml:space="preserve">Milestone 4: Interest Rate Implication </t>
    </r>
    <r>
      <rPr>
        <sz val="12"/>
        <color theme="1"/>
        <rFont val="Arial"/>
        <family val="2"/>
      </rPr>
      <t xml:space="preserve">(fill in YELLOW cells) </t>
    </r>
  </si>
  <si>
    <r>
      <t xml:space="preserve">1. Original Scenario from Milestone </t>
    </r>
    <r>
      <rPr>
        <b/>
        <sz val="12"/>
        <color rgb="FF0070C0"/>
        <rFont val="Arial"/>
        <family val="2"/>
      </rPr>
      <t>1 - Time Value of Money using 8%</t>
    </r>
  </si>
  <si>
    <r>
      <t xml:space="preserve">3. Change in interest rate and its implications - </t>
    </r>
    <r>
      <rPr>
        <b/>
        <sz val="12"/>
        <color rgb="FF0070C0"/>
        <rFont val="Arial"/>
        <family val="2"/>
      </rPr>
      <t>Higher Interest Rate (15%)</t>
    </r>
  </si>
  <si>
    <t>2. Lower the Interest Rate from 8% to 5%.</t>
  </si>
  <si>
    <r>
      <t>2. Change in interest rate and its implications -</t>
    </r>
    <r>
      <rPr>
        <b/>
        <sz val="12"/>
        <color theme="4"/>
        <rFont val="Arial"/>
        <family val="2"/>
      </rPr>
      <t xml:space="preserve"> Lower the Interest Interest Rate to 5%  (Enter 5% in the Yellow Box)</t>
    </r>
  </si>
  <si>
    <t>Use the  Milestone 1 Free Cash Flows (Time Value of Money) for Milestone 4 analysis . Enter the FCFs from Milestone 1 in the FCFs Yellow Boxes in 1., 2., and 3.</t>
  </si>
  <si>
    <r>
      <t xml:space="preserve">Milestone 1: Time Value of Money </t>
    </r>
    <r>
      <rPr>
        <sz val="12"/>
        <color theme="1"/>
        <rFont val="Arial"/>
        <family val="2"/>
      </rPr>
      <t xml:space="preserve">(please fill in YELLOW cells) </t>
    </r>
  </si>
  <si>
    <r>
      <rPr>
        <b/>
        <sz val="12"/>
        <color theme="1"/>
        <rFont val="Arial"/>
        <family val="2"/>
      </rPr>
      <t xml:space="preserve">Interest Rate (given) </t>
    </r>
    <r>
      <rPr>
        <sz val="12"/>
        <color theme="1"/>
        <rFont val="Arial"/>
        <family val="2"/>
      </rPr>
      <t xml:space="preserve">- </t>
    </r>
    <r>
      <rPr>
        <b/>
        <sz val="12"/>
        <color theme="4"/>
        <rFont val="Arial"/>
        <family val="2"/>
      </rPr>
      <t>For purposes of this exercise,</t>
    </r>
    <r>
      <rPr>
        <sz val="12"/>
        <color theme="1"/>
        <rFont val="Arial"/>
        <family val="2"/>
      </rPr>
      <t xml:space="preserve"> </t>
    </r>
    <r>
      <rPr>
        <b/>
        <sz val="12"/>
        <color theme="4"/>
        <rFont val="Arial"/>
        <family val="2"/>
      </rPr>
      <t>use 8% interest rate (Given)</t>
    </r>
  </si>
  <si>
    <r>
      <t xml:space="preserve"> FCF (Free Cash Flows)  is the net change in cash generated by the operations of a business during a reporting period, minus cash outlays for working capital, capital expenditures, and dividends during the same period. This is a strong indicator of the ability of an entity to remain in business.
</t>
    </r>
    <r>
      <rPr>
        <b/>
        <sz val="12"/>
        <color theme="4"/>
        <rFont val="Arial"/>
        <family val="2"/>
      </rPr>
      <t>Note: For Milestone 1, please use the Free Cash Flows from the United Parcel Service 2017 Annual Report for the years 2015, 2016, and 2017 located on Page 2 of the Report.</t>
    </r>
    <r>
      <rPr>
        <b/>
        <sz val="12"/>
        <color rgb="FF0070C0"/>
        <rFont val="Arial"/>
        <family val="2"/>
      </rPr>
      <t xml:space="preserve"> </t>
    </r>
    <r>
      <rPr>
        <b/>
        <sz val="12"/>
        <color theme="1"/>
        <rFont val="Arial"/>
        <family val="2"/>
      </rPr>
      <t xml:space="preserve">
</t>
    </r>
  </si>
  <si>
    <r>
      <t xml:space="preserve">Milestone 2: Stock Valuation and Bond Issuance </t>
    </r>
    <r>
      <rPr>
        <sz val="14"/>
        <color theme="1"/>
        <rFont val="Times New Roman"/>
        <family val="1"/>
      </rPr>
      <t>(fill in the YELLOW cells)</t>
    </r>
    <r>
      <rPr>
        <b/>
        <sz val="14"/>
        <color theme="1"/>
        <rFont val="Times New Roman"/>
        <family val="1"/>
      </rPr>
      <t xml:space="preserve"> </t>
    </r>
  </si>
  <si>
    <t xml:space="preserve">Semi-annual payment: 2017-2027 </t>
  </si>
  <si>
    <t xml:space="preserve">Interest paid semi-annually </t>
  </si>
  <si>
    <t>Updated: 04/14/2019 by RFB</t>
  </si>
  <si>
    <t xml:space="preserve">[(Dividends + $1.75)  + (new price - old price)] / (old price) </t>
  </si>
  <si>
    <t>Future Value in 10 years = Bonds Original Face Value</t>
  </si>
  <si>
    <r>
      <t xml:space="preserve">1. The new value of the bond if overall rates in the market </t>
    </r>
    <r>
      <rPr>
        <b/>
        <sz val="12"/>
        <color rgb="FFC00000"/>
        <rFont val="Arial"/>
        <family val="2"/>
      </rPr>
      <t>increased</t>
    </r>
    <r>
      <rPr>
        <b/>
        <sz val="12"/>
        <color theme="1"/>
        <rFont val="Arial"/>
        <family val="2"/>
      </rPr>
      <t xml:space="preserve"> by 2%</t>
    </r>
  </si>
  <si>
    <r>
      <t>2. The new value of the bond if overall rates in the market</t>
    </r>
    <r>
      <rPr>
        <b/>
        <sz val="12"/>
        <color rgb="FFC00000"/>
        <rFont val="Arial"/>
        <family val="2"/>
      </rPr>
      <t xml:space="preserve"> decreased</t>
    </r>
    <r>
      <rPr>
        <b/>
        <sz val="12"/>
        <color theme="1"/>
        <rFont val="Arial"/>
        <family val="2"/>
      </rPr>
      <t xml:space="preserve"> by 2%</t>
    </r>
  </si>
  <si>
    <t>* The PV is NOT a negative number. It is a posiive number. This negative values calculated here</t>
  </si>
  <si>
    <t>are a result of the PV formula only.</t>
  </si>
  <si>
    <t xml:space="preserve">Return on Equity - for this part we will modify and use return on investment instead. 
Using the formula: ((Dividend (+1.75)/+[(new price-old price)) / (old price)]
</t>
  </si>
  <si>
    <r>
      <rPr>
        <b/>
        <sz val="12"/>
        <rFont val="Arial"/>
        <family val="2"/>
      </rPr>
      <t>Stockholder's Equity</t>
    </r>
    <r>
      <rPr>
        <sz val="12"/>
        <rFont val="Arial"/>
        <family val="2"/>
      </rPr>
      <t xml:space="preserve"> </t>
    </r>
    <r>
      <rPr>
        <b/>
        <sz val="12"/>
        <rFont val="Arial"/>
        <family val="2"/>
      </rPr>
      <t xml:space="preserve">= Assets - Liabilities. This represents the ownership of a corporations. Owners are called stockholder because they hold stocks or share of the company. The main goal of every corporate manager is to generate shareholder value. </t>
    </r>
    <r>
      <rPr>
        <sz val="12"/>
        <rFont val="Arial"/>
        <family val="2"/>
      </rPr>
      <t xml:space="preserve">                                                                                                                                                                                                                                                                                        </t>
    </r>
    <r>
      <rPr>
        <b/>
        <sz val="12"/>
        <color rgb="FF0070C0"/>
        <rFont val="Arial"/>
        <family val="2"/>
      </rPr>
      <t>Note: Shareholder's Equity for 2015, 2016 and 2017 will be found on page 2 of the 2017 UPS Annual Report.</t>
    </r>
  </si>
  <si>
    <r>
      <rPr>
        <b/>
        <sz val="12"/>
        <color theme="1"/>
        <rFont val="Arial"/>
        <family val="2"/>
      </rPr>
      <t>Bonds are a long-term debt for corporations. By buying a bond, the bond-owner lends money to the corporation. The borrower promises to pay specified interest rate (dividend) during the loans lifetime and at the maturity, payback the entire principle.  In case of bankruptcy, bondholders have priority over stockholders for any payment distributions. 
Bonds = Debt...............Bondholders = Lenders
Stock=Equity................Stockholders = OwnersCalculation:</t>
    </r>
    <r>
      <rPr>
        <b/>
        <sz val="12"/>
        <color rgb="FFC00000"/>
        <rFont val="Arial"/>
        <family val="2"/>
      </rPr>
      <t xml:space="preserve">                                                                                                                                                                                                </t>
    </r>
    <r>
      <rPr>
        <b/>
        <sz val="12"/>
        <color rgb="FF0070C0"/>
        <rFont val="Arial"/>
        <family val="2"/>
      </rPr>
      <t xml:space="preserve">For purposes of this exercise, assume that UPS issues a new </t>
    </r>
    <r>
      <rPr>
        <b/>
        <sz val="12"/>
        <color rgb="FFC00000"/>
        <rFont val="Arial"/>
        <family val="2"/>
      </rPr>
      <t>ten-year bond</t>
    </r>
    <r>
      <rPr>
        <b/>
        <sz val="12"/>
        <color rgb="FF0070C0"/>
        <rFont val="Arial"/>
        <family val="2"/>
      </rPr>
      <t xml:space="preserve"> for $100,000 (Face Value) that will mature in 2027 (10-Years). The Future Value of this bond is therefore $100,000.  The bond was issued in December 2017 at a market interest rate of 5.0% fixed for 10 years, with </t>
    </r>
    <r>
      <rPr>
        <b/>
        <sz val="12"/>
        <color rgb="FFC00000"/>
        <rFont val="Arial"/>
        <family val="2"/>
      </rPr>
      <t>interest payments made semi-annually (Note: The payment never changes even if the original rate of 5% increases or decrease).</t>
    </r>
    <r>
      <rPr>
        <b/>
        <sz val="12"/>
        <color rgb="FF0070C0"/>
        <rFont val="Arial"/>
        <family val="2"/>
      </rPr>
      <t xml:space="preserve"> </t>
    </r>
    <r>
      <rPr>
        <b/>
        <sz val="12"/>
        <rFont val="Arial"/>
        <family val="2"/>
      </rPr>
      <t xml:space="preserve">What is the </t>
    </r>
    <r>
      <rPr>
        <b/>
        <sz val="12"/>
        <color rgb="FFC00000"/>
        <rFont val="Arial"/>
        <family val="2"/>
      </rPr>
      <t>Present Value</t>
    </r>
    <r>
      <rPr>
        <b/>
        <sz val="12"/>
        <rFont val="Arial"/>
        <family val="2"/>
      </rPr>
      <t xml:space="preserve"> of this bond using the three scenarios in Part II: Bond Issuance. </t>
    </r>
    <r>
      <rPr>
        <sz val="12"/>
        <color rgb="FF0070C0"/>
        <rFont val="Arial"/>
        <family val="2"/>
      </rPr>
      <t xml:space="preserve">
</t>
    </r>
    <r>
      <rPr>
        <sz val="12"/>
        <color theme="1"/>
        <rFont val="Arial"/>
        <family val="2"/>
      </rPr>
      <t xml:space="preserve">
</t>
    </r>
    <r>
      <rPr>
        <b/>
        <sz val="12"/>
        <color rgb="FFC00000"/>
        <rFont val="Arial"/>
        <family val="2"/>
      </rPr>
      <t>Note: The PMT of interest remains constant at 5% semannually in dollars.</t>
    </r>
    <r>
      <rPr>
        <b/>
        <sz val="12"/>
        <color theme="1"/>
        <rFont val="Arial"/>
        <family val="2"/>
      </rPr>
      <t xml:space="preserve"> The Interest Rate of 5% annually is what increases by 2% annually  in Q1. and decreases by 2% annually in Q2.</t>
    </r>
    <r>
      <rPr>
        <sz val="12"/>
        <color rgb="FFFF0000"/>
        <rFont val="Arial"/>
        <family val="2"/>
      </rPr>
      <t xml:space="preserve">
</t>
    </r>
    <r>
      <rPr>
        <sz val="12"/>
        <color theme="1"/>
        <rFont val="Arial"/>
        <family val="2"/>
      </rPr>
      <t xml:space="preserve">
</t>
    </r>
  </si>
  <si>
    <t>Present Value at Issuance</t>
  </si>
  <si>
    <t xml:space="preserve">This bond make regular semi-annual payments of interest (entered in $ dollars semiannually). </t>
  </si>
  <si>
    <t>This bond make regular semi-annual payments of interest (entered in $ dollars semiannually)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</si>
</sst>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_(* #,##0_);_(* \(#,##0\);_(* &quot;-&quot;??_);_(@_)"/>
    <numFmt numFmtId="165" formatCode="&quot;$&quot;#,##0"/>
  </numFmts>
  <fonts count="29" x14ac:knownFonts="1">
    <font>
      <sz val="12"/>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2"/>
      <color theme="1"/>
      <name val="Times New Roman"/>
      <family val="1"/>
    </font>
    <font>
      <b/>
      <sz val="12"/>
      <color theme="1"/>
      <name val="Times New Roman"/>
      <family val="1"/>
    </font>
    <font>
      <b/>
      <sz val="12"/>
      <color rgb="FF0070C0"/>
      <name val="Times New Roman"/>
      <family val="1"/>
    </font>
    <font>
      <b/>
      <sz val="12"/>
      <color rgb="FFC00000"/>
      <name val="Times New Roman"/>
      <family val="1"/>
    </font>
    <font>
      <sz val="12"/>
      <color rgb="FFC00000"/>
      <name val="Times New Roman"/>
      <family val="1"/>
    </font>
    <font>
      <sz val="12"/>
      <name val="Times New Roman"/>
      <family val="1"/>
    </font>
    <font>
      <u/>
      <sz val="12"/>
      <color theme="1"/>
      <name val="Times New Roman"/>
      <family val="1"/>
    </font>
    <font>
      <b/>
      <sz val="14"/>
      <color theme="1"/>
      <name val="Times New Roman"/>
      <family val="1"/>
    </font>
    <font>
      <sz val="14"/>
      <color theme="1"/>
      <name val="Times New Roman"/>
      <family val="1"/>
    </font>
    <font>
      <b/>
      <sz val="12"/>
      <color rgb="FF0070C0"/>
      <name val="Calibri"/>
      <family val="2"/>
      <scheme val="minor"/>
    </font>
    <font>
      <i/>
      <sz val="11"/>
      <color rgb="FF7F7F7F"/>
      <name val="Calibri"/>
      <family val="2"/>
      <scheme val="minor"/>
    </font>
    <font>
      <b/>
      <i/>
      <sz val="11"/>
      <color theme="1"/>
      <name val="Calibri"/>
      <family val="2"/>
      <scheme val="minor"/>
    </font>
    <font>
      <b/>
      <sz val="12"/>
      <color rgb="FF0070C0"/>
      <name val="Arial"/>
      <family val="2"/>
    </font>
    <font>
      <b/>
      <sz val="12"/>
      <color theme="1"/>
      <name val="Arial"/>
      <family val="2"/>
    </font>
    <font>
      <b/>
      <u/>
      <sz val="12"/>
      <color theme="1"/>
      <name val="Arial"/>
      <family val="2"/>
    </font>
    <font>
      <sz val="12"/>
      <color theme="1"/>
      <name val="Arial"/>
      <family val="2"/>
    </font>
    <font>
      <b/>
      <sz val="12"/>
      <color theme="4"/>
      <name val="Arial"/>
      <family val="2"/>
    </font>
    <font>
      <sz val="12"/>
      <color rgb="FF0070C0"/>
      <name val="Arial"/>
      <family val="2"/>
    </font>
    <font>
      <sz val="12"/>
      <color rgb="FFFF0000"/>
      <name val="Arial"/>
      <family val="2"/>
    </font>
    <font>
      <sz val="12"/>
      <name val="Arial"/>
      <family val="2"/>
    </font>
    <font>
      <b/>
      <sz val="12"/>
      <name val="Arial"/>
      <family val="2"/>
    </font>
    <font>
      <b/>
      <sz val="12"/>
      <color rgb="FFC00000"/>
      <name val="Arial"/>
      <family val="2"/>
    </font>
    <font>
      <u/>
      <sz val="12"/>
      <color theme="1"/>
      <name val="Arial"/>
      <family val="2"/>
    </font>
    <font>
      <sz val="11"/>
      <color theme="1"/>
      <name val="Arial"/>
      <family val="2"/>
    </font>
    <font>
      <b/>
      <sz val="12"/>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14" fillId="0" borderId="0" applyNumberFormat="0" applyFill="0" applyBorder="0" applyAlignment="0" applyProtection="0"/>
  </cellStyleXfs>
  <cellXfs count="100">
    <xf numFmtId="0" fontId="0" fillId="0" borderId="0" xfId="0"/>
    <xf numFmtId="8" fontId="0" fillId="0" borderId="0" xfId="0" applyNumberFormat="1"/>
    <xf numFmtId="0" fontId="1" fillId="0" borderId="0" xfId="0" applyFont="1"/>
    <xf numFmtId="0" fontId="0" fillId="0" borderId="0" xfId="0" applyFill="1"/>
    <xf numFmtId="0" fontId="0" fillId="3" borderId="0" xfId="0" applyFill="1"/>
    <xf numFmtId="10" fontId="0" fillId="0" borderId="0" xfId="0" applyNumberFormat="1"/>
    <xf numFmtId="40" fontId="0" fillId="0" borderId="0" xfId="0" applyNumberFormat="1"/>
    <xf numFmtId="0" fontId="3" fillId="0" borderId="0" xfId="0" applyFont="1"/>
    <xf numFmtId="0" fontId="0" fillId="0" borderId="0" xfId="0" applyBorder="1"/>
    <xf numFmtId="10" fontId="0" fillId="0" borderId="0" xfId="0" applyNumberFormat="1" applyBorder="1"/>
    <xf numFmtId="40" fontId="0" fillId="0" borderId="0" xfId="0" applyNumberFormat="1" applyBorder="1"/>
    <xf numFmtId="0" fontId="5" fillId="0" borderId="0" xfId="0" applyFont="1"/>
    <xf numFmtId="0" fontId="4" fillId="0" borderId="0" xfId="0" applyFont="1"/>
    <xf numFmtId="0" fontId="10" fillId="0" borderId="0" xfId="0" applyFont="1"/>
    <xf numFmtId="0" fontId="4" fillId="0" borderId="1" xfId="0" applyFont="1" applyBorder="1"/>
    <xf numFmtId="10" fontId="4" fillId="2" borderId="1" xfId="0" applyNumberFormat="1" applyFont="1" applyFill="1" applyBorder="1"/>
    <xf numFmtId="6" fontId="4" fillId="2" borderId="1" xfId="0" applyNumberFormat="1" applyFont="1" applyFill="1" applyBorder="1"/>
    <xf numFmtId="6" fontId="4" fillId="0" borderId="1" xfId="1" applyNumberFormat="1" applyFont="1" applyBorder="1"/>
    <xf numFmtId="6" fontId="4" fillId="2" borderId="1" xfId="1" applyNumberFormat="1" applyFont="1" applyFill="1" applyBorder="1"/>
    <xf numFmtId="165" fontId="4" fillId="2" borderId="1" xfId="1" applyNumberFormat="1" applyFont="1" applyFill="1" applyBorder="1"/>
    <xf numFmtId="0" fontId="4" fillId="0" borderId="2" xfId="0" applyFont="1" applyBorder="1"/>
    <xf numFmtId="164" fontId="4" fillId="0" borderId="2" xfId="1" applyNumberFormat="1" applyFont="1" applyBorder="1"/>
    <xf numFmtId="0" fontId="4" fillId="0" borderId="3" xfId="0" applyFont="1" applyBorder="1"/>
    <xf numFmtId="164" fontId="4" fillId="0" borderId="3" xfId="1" applyNumberFormat="1" applyFont="1" applyBorder="1"/>
    <xf numFmtId="6" fontId="4" fillId="0" borderId="3" xfId="1" applyNumberFormat="1" applyFont="1" applyBorder="1"/>
    <xf numFmtId="8" fontId="5" fillId="0" borderId="0" xfId="0" applyNumberFormat="1" applyFont="1"/>
    <xf numFmtId="9" fontId="5" fillId="0" borderId="0" xfId="0" applyNumberFormat="1" applyFont="1"/>
    <xf numFmtId="0" fontId="4" fillId="2" borderId="1" xfId="0" applyFont="1" applyFill="1" applyBorder="1"/>
    <xf numFmtId="3" fontId="4" fillId="2" borderId="1" xfId="0" applyNumberFormat="1" applyFont="1" applyFill="1" applyBorder="1"/>
    <xf numFmtId="0" fontId="4" fillId="0" borderId="0" xfId="0" applyFont="1" applyFill="1" applyBorder="1" applyAlignment="1">
      <alignment vertical="top" wrapText="1"/>
    </xf>
    <xf numFmtId="10" fontId="4" fillId="0" borderId="1" xfId="0" applyNumberFormat="1" applyFont="1" applyFill="1" applyBorder="1"/>
    <xf numFmtId="0" fontId="9" fillId="0" borderId="0" xfId="0" applyFont="1" applyFill="1" applyBorder="1"/>
    <xf numFmtId="0" fontId="9" fillId="0" borderId="0" xfId="0" applyFont="1" applyFill="1"/>
    <xf numFmtId="0" fontId="4" fillId="0" borderId="0" xfId="0" applyFont="1" applyAlignment="1">
      <alignment wrapText="1"/>
    </xf>
    <xf numFmtId="0" fontId="4" fillId="0" borderId="1" xfId="0" applyFont="1" applyFill="1" applyBorder="1"/>
    <xf numFmtId="3" fontId="4" fillId="0" borderId="1" xfId="0" applyNumberFormat="1" applyFont="1" applyFill="1" applyBorder="1"/>
    <xf numFmtId="0" fontId="4" fillId="0" borderId="0" xfId="0" applyFont="1" applyAlignment="1">
      <alignment horizontal="center" vertical="center"/>
    </xf>
    <xf numFmtId="0" fontId="4" fillId="0" borderId="0" xfId="0" applyFont="1" applyAlignment="1">
      <alignment wrapText="1"/>
    </xf>
    <xf numFmtId="0" fontId="0" fillId="0" borderId="0" xfId="0" applyAlignment="1">
      <alignment vertical="top" wrapText="1"/>
    </xf>
    <xf numFmtId="0" fontId="7" fillId="0" borderId="0" xfId="0" applyFont="1"/>
    <xf numFmtId="0" fontId="8" fillId="0" borderId="0" xfId="0" applyFont="1"/>
    <xf numFmtId="0" fontId="6" fillId="0" borderId="0" xfId="0" applyFont="1"/>
    <xf numFmtId="0" fontId="13" fillId="0" borderId="0" xfId="0" applyFont="1"/>
    <xf numFmtId="0" fontId="4" fillId="0" borderId="0" xfId="0" applyFont="1" applyFill="1" applyAlignment="1">
      <alignment horizontal="center"/>
    </xf>
    <xf numFmtId="9" fontId="4" fillId="2" borderId="1" xfId="0" applyNumberFormat="1" applyFont="1" applyFill="1" applyBorder="1" applyAlignment="1">
      <alignment horizontal="left"/>
    </xf>
    <xf numFmtId="0" fontId="5" fillId="0" borderId="1" xfId="0" applyFont="1" applyBorder="1" applyAlignment="1">
      <alignment horizontal="center" vertical="center" wrapText="1"/>
    </xf>
    <xf numFmtId="0" fontId="4" fillId="0" borderId="1" xfId="0" applyFont="1" applyFill="1" applyBorder="1" applyAlignment="1">
      <alignment horizontal="center"/>
    </xf>
    <xf numFmtId="0" fontId="15" fillId="4" borderId="0" xfId="2" applyFont="1" applyFill="1" applyAlignment="1">
      <alignment horizontal="center" wrapText="1"/>
    </xf>
    <xf numFmtId="0" fontId="0" fillId="0" borderId="0" xfId="0" applyAlignment="1">
      <alignment vertical="top" wrapText="1"/>
    </xf>
    <xf numFmtId="0" fontId="16" fillId="0" borderId="0" xfId="0" applyFont="1"/>
    <xf numFmtId="0" fontId="17" fillId="0" borderId="0" xfId="0" applyFont="1"/>
    <xf numFmtId="0" fontId="18" fillId="0" borderId="0" xfId="0" applyFont="1"/>
    <xf numFmtId="0" fontId="17" fillId="0" borderId="0" xfId="0" applyFont="1" applyAlignment="1"/>
    <xf numFmtId="0" fontId="19" fillId="0" borderId="0" xfId="0" applyFont="1"/>
    <xf numFmtId="0" fontId="19" fillId="0" borderId="1" xfId="0" applyFont="1" applyBorder="1"/>
    <xf numFmtId="0" fontId="19" fillId="0" borderId="0" xfId="0" applyFont="1" applyBorder="1"/>
    <xf numFmtId="40" fontId="19" fillId="2" borderId="1" xfId="0" applyNumberFormat="1" applyFont="1" applyFill="1" applyBorder="1"/>
    <xf numFmtId="40" fontId="19" fillId="0" borderId="1" xfId="0" applyNumberFormat="1" applyFont="1" applyBorder="1"/>
    <xf numFmtId="40" fontId="19" fillId="0" borderId="0" xfId="0" applyNumberFormat="1" applyFont="1" applyBorder="1"/>
    <xf numFmtId="10" fontId="19" fillId="2" borderId="1" xfId="0" applyNumberFormat="1" applyFont="1" applyFill="1" applyBorder="1"/>
    <xf numFmtId="40" fontId="19" fillId="0" borderId="0" xfId="0" applyNumberFormat="1" applyFont="1"/>
    <xf numFmtId="10" fontId="21" fillId="0" borderId="1" xfId="0" applyNumberFormat="1" applyFont="1" applyBorder="1"/>
    <xf numFmtId="0" fontId="17" fillId="0" borderId="0" xfId="0" applyFont="1" applyAlignment="1">
      <alignment vertical="top" wrapText="1"/>
    </xf>
    <xf numFmtId="0" fontId="17" fillId="0" borderId="1" xfId="0" applyFont="1" applyBorder="1"/>
    <xf numFmtId="0" fontId="19" fillId="0" borderId="1" xfId="0" applyFont="1" applyBorder="1" applyAlignment="1">
      <alignment horizontal="center"/>
    </xf>
    <xf numFmtId="9" fontId="19" fillId="0" borderId="1" xfId="0" applyNumberFormat="1" applyFont="1" applyBorder="1" applyAlignment="1">
      <alignment horizontal="center"/>
    </xf>
    <xf numFmtId="40" fontId="22" fillId="0" borderId="1" xfId="0" applyNumberFormat="1" applyFont="1" applyBorder="1"/>
    <xf numFmtId="8" fontId="19" fillId="0" borderId="0" xfId="0" applyNumberFormat="1" applyFont="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9" fillId="0" borderId="1" xfId="0" applyFont="1" applyFill="1" applyBorder="1" applyAlignment="1">
      <alignment horizontal="left"/>
    </xf>
    <xf numFmtId="0" fontId="26" fillId="0" borderId="0" xfId="0" applyFont="1"/>
    <xf numFmtId="0" fontId="19" fillId="0" borderId="0" xfId="0" applyFont="1" applyAlignment="1">
      <alignment horizontal="left"/>
    </xf>
    <xf numFmtId="6" fontId="19" fillId="0" borderId="1" xfId="0" applyNumberFormat="1" applyFont="1" applyFill="1" applyBorder="1"/>
    <xf numFmtId="0" fontId="19" fillId="2" borderId="1" xfId="0" applyFont="1" applyFill="1" applyBorder="1"/>
    <xf numFmtId="0" fontId="27" fillId="0" borderId="0" xfId="0" applyFont="1"/>
    <xf numFmtId="3" fontId="19" fillId="2" borderId="1" xfId="0" applyNumberFormat="1" applyFont="1" applyFill="1" applyBorder="1"/>
    <xf numFmtId="6" fontId="19" fillId="2" borderId="1" xfId="0" applyNumberFormat="1" applyFont="1" applyFill="1" applyBorder="1"/>
    <xf numFmtId="0" fontId="27" fillId="0" borderId="0" xfId="0" applyFont="1" applyFill="1" applyBorder="1"/>
    <xf numFmtId="0" fontId="27" fillId="2" borderId="0" xfId="0" applyFont="1" applyFill="1"/>
    <xf numFmtId="0" fontId="27" fillId="0" borderId="0" xfId="0" applyFont="1" applyFill="1"/>
    <xf numFmtId="0" fontId="28" fillId="0" borderId="0" xfId="0" applyFont="1"/>
    <xf numFmtId="0" fontId="25" fillId="0" borderId="0" xfId="0" applyFont="1"/>
    <xf numFmtId="0" fontId="25" fillId="0" borderId="0" xfId="0" applyFont="1" applyAlignment="1">
      <alignment vertical="top"/>
    </xf>
    <xf numFmtId="2" fontId="19" fillId="0" borderId="0" xfId="0" applyNumberFormat="1" applyFont="1" applyAlignment="1">
      <alignment vertical="top" wrapText="1"/>
    </xf>
    <xf numFmtId="0" fontId="17" fillId="0" borderId="0" xfId="0" applyFont="1" applyAlignment="1">
      <alignment vertical="top" wrapText="1"/>
    </xf>
    <xf numFmtId="0" fontId="17" fillId="0" borderId="0" xfId="0" applyFont="1" applyAlignment="1">
      <alignment wrapText="1"/>
    </xf>
    <xf numFmtId="0" fontId="11" fillId="0" borderId="0" xfId="0" applyFont="1" applyAlignment="1">
      <alignment horizontal="left" wrapText="1"/>
    </xf>
    <xf numFmtId="0" fontId="12" fillId="0" borderId="0" xfId="0" applyFont="1" applyAlignment="1">
      <alignment wrapText="1"/>
    </xf>
    <xf numFmtId="0" fontId="17" fillId="0" borderId="0" xfId="0" applyFont="1" applyAlignment="1">
      <alignment horizontal="left"/>
    </xf>
    <xf numFmtId="0" fontId="17" fillId="0" borderId="0" xfId="0" applyFont="1" applyAlignment="1"/>
    <xf numFmtId="0" fontId="16" fillId="0" borderId="0" xfId="0" applyFont="1" applyAlignment="1">
      <alignment vertical="top" wrapText="1"/>
    </xf>
    <xf numFmtId="0" fontId="21" fillId="0" borderId="0" xfId="0" applyFont="1" applyAlignment="1">
      <alignment vertical="top" wrapText="1"/>
    </xf>
    <xf numFmtId="0" fontId="23" fillId="0" borderId="0" xfId="0" applyFont="1" applyAlignment="1">
      <alignment vertical="top" wrapText="1"/>
    </xf>
    <xf numFmtId="0" fontId="0" fillId="0" borderId="0" xfId="0" applyAlignment="1">
      <alignment wrapText="1"/>
    </xf>
    <xf numFmtId="0" fontId="19" fillId="0" borderId="0" xfId="0" applyFont="1" applyAlignment="1">
      <alignment vertical="top" wrapText="1"/>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vertical="top" wrapText="1"/>
    </xf>
  </cellXfs>
  <cellStyles count="3">
    <cellStyle name="Comma" xfId="1" builtinId="3"/>
    <cellStyle name="Explanatory Text" xfId="2" builtinId="53"/>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8"/>
  <sheetViews>
    <sheetView topLeftCell="A13" workbookViewId="0">
      <selection activeCell="L17" sqref="L17"/>
    </sheetView>
  </sheetViews>
  <sheetFormatPr defaultColWidth="11" defaultRowHeight="15.75" x14ac:dyDescent="0.25"/>
  <cols>
    <col min="2" max="2" width="13.375" customWidth="1"/>
    <col min="7" max="7" width="24.5" customWidth="1"/>
    <col min="8" max="8" width="4.125" style="4" customWidth="1"/>
    <col min="9" max="9" width="6.75" style="3" customWidth="1"/>
  </cols>
  <sheetData>
    <row r="1" spans="1:15" x14ac:dyDescent="0.25">
      <c r="A1" s="52" t="s">
        <v>96</v>
      </c>
      <c r="B1" s="52"/>
      <c r="C1" s="53"/>
      <c r="D1" s="53"/>
      <c r="E1" s="53"/>
      <c r="F1" s="53"/>
      <c r="J1" s="50" t="s">
        <v>4</v>
      </c>
      <c r="K1" s="53"/>
      <c r="L1" s="53"/>
      <c r="M1" s="53"/>
      <c r="N1" s="53"/>
      <c r="O1" s="53"/>
    </row>
    <row r="2" spans="1:15" x14ac:dyDescent="0.25">
      <c r="A2" s="53"/>
      <c r="B2" s="53"/>
      <c r="C2" s="53"/>
      <c r="D2" s="53"/>
      <c r="E2" s="53"/>
      <c r="F2" s="53"/>
      <c r="J2" s="53"/>
      <c r="K2" s="53"/>
      <c r="L2" s="53"/>
      <c r="M2" s="53"/>
      <c r="N2" s="53"/>
      <c r="O2" s="53"/>
    </row>
    <row r="3" spans="1:15" x14ac:dyDescent="0.25">
      <c r="A3" s="53"/>
      <c r="B3" s="64" t="s">
        <v>0</v>
      </c>
      <c r="C3" s="65">
        <v>0.08</v>
      </c>
      <c r="D3" s="53"/>
      <c r="E3" s="53"/>
      <c r="F3" s="53"/>
      <c r="J3" s="85" t="s">
        <v>98</v>
      </c>
      <c r="K3" s="85"/>
      <c r="L3" s="85"/>
      <c r="M3" s="85"/>
      <c r="N3" s="85"/>
      <c r="O3" s="85"/>
    </row>
    <row r="4" spans="1:15" x14ac:dyDescent="0.25">
      <c r="A4" s="53"/>
      <c r="B4" s="53"/>
      <c r="C4" s="53"/>
      <c r="D4" s="53"/>
      <c r="E4" s="53"/>
      <c r="F4" s="53"/>
      <c r="J4" s="85"/>
      <c r="K4" s="85"/>
      <c r="L4" s="85"/>
      <c r="M4" s="85"/>
      <c r="N4" s="85"/>
      <c r="O4" s="85"/>
    </row>
    <row r="5" spans="1:15" x14ac:dyDescent="0.25">
      <c r="A5" s="53"/>
      <c r="B5" s="63" t="s">
        <v>68</v>
      </c>
      <c r="C5" s="63"/>
      <c r="D5" s="63" t="s">
        <v>71</v>
      </c>
      <c r="E5" s="63" t="s">
        <v>70</v>
      </c>
      <c r="F5" s="63" t="s">
        <v>73</v>
      </c>
      <c r="J5" s="85"/>
      <c r="K5" s="85"/>
      <c r="L5" s="85"/>
      <c r="M5" s="85"/>
      <c r="N5" s="85"/>
      <c r="O5" s="85"/>
    </row>
    <row r="6" spans="1:15" x14ac:dyDescent="0.25">
      <c r="A6" s="53"/>
      <c r="B6" s="54" t="s">
        <v>9</v>
      </c>
      <c r="C6" s="54"/>
      <c r="D6" s="56"/>
      <c r="E6" s="56"/>
      <c r="F6" s="56"/>
      <c r="J6" s="85"/>
      <c r="K6" s="85"/>
      <c r="L6" s="85"/>
      <c r="M6" s="85"/>
      <c r="N6" s="85"/>
      <c r="O6" s="85"/>
    </row>
    <row r="7" spans="1:15" x14ac:dyDescent="0.25">
      <c r="A7" s="53"/>
      <c r="B7" s="54"/>
      <c r="C7" s="54"/>
      <c r="D7" s="57"/>
      <c r="E7" s="57"/>
      <c r="F7" s="57"/>
      <c r="J7" s="85"/>
      <c r="K7" s="85"/>
      <c r="L7" s="85"/>
      <c r="M7" s="85"/>
      <c r="N7" s="85"/>
      <c r="O7" s="85"/>
    </row>
    <row r="8" spans="1:15" x14ac:dyDescent="0.25">
      <c r="A8" s="53"/>
      <c r="B8" s="54" t="s">
        <v>11</v>
      </c>
      <c r="C8" s="54"/>
      <c r="D8" s="66">
        <f>PV(C3,1,,D6)</f>
        <v>0</v>
      </c>
      <c r="E8" s="57">
        <f>PV(C3,2,,E6)</f>
        <v>0</v>
      </c>
      <c r="F8" s="57">
        <f>PV(C3,3,,F6)</f>
        <v>0</v>
      </c>
      <c r="G8" s="1"/>
      <c r="J8" s="86"/>
      <c r="K8" s="86"/>
      <c r="L8" s="86"/>
      <c r="M8" s="86"/>
      <c r="N8" s="86"/>
      <c r="O8" s="86"/>
    </row>
    <row r="9" spans="1:15" x14ac:dyDescent="0.25">
      <c r="A9" s="53"/>
      <c r="B9" s="54"/>
      <c r="C9" s="54"/>
      <c r="D9" s="57"/>
      <c r="E9" s="57" t="s">
        <v>8</v>
      </c>
      <c r="F9" s="57"/>
      <c r="J9" s="86"/>
      <c r="K9" s="86"/>
      <c r="L9" s="86"/>
      <c r="M9" s="86"/>
      <c r="N9" s="86"/>
      <c r="O9" s="86"/>
    </row>
    <row r="10" spans="1:15" x14ac:dyDescent="0.25">
      <c r="A10" s="53"/>
      <c r="B10" s="54"/>
      <c r="C10" s="54"/>
      <c r="D10" s="57"/>
      <c r="E10" s="57"/>
      <c r="F10" s="57"/>
      <c r="J10" s="86"/>
      <c r="K10" s="86"/>
      <c r="L10" s="86"/>
      <c r="M10" s="86"/>
      <c r="N10" s="86"/>
      <c r="O10" s="86"/>
    </row>
    <row r="11" spans="1:15" x14ac:dyDescent="0.25">
      <c r="A11" s="53"/>
      <c r="B11" s="54" t="s">
        <v>10</v>
      </c>
      <c r="C11" s="54"/>
      <c r="D11" s="57">
        <f>SUM(D8:F8)</f>
        <v>0</v>
      </c>
      <c r="E11" s="57"/>
      <c r="F11" s="57"/>
      <c r="J11" s="86"/>
      <c r="K11" s="86"/>
      <c r="L11" s="86"/>
      <c r="M11" s="86"/>
      <c r="N11" s="86"/>
      <c r="O11" s="86"/>
    </row>
    <row r="12" spans="1:15" x14ac:dyDescent="0.25">
      <c r="A12" s="53"/>
      <c r="B12" s="53" t="s">
        <v>7</v>
      </c>
      <c r="C12" s="53"/>
      <c r="D12" s="53"/>
      <c r="E12" s="53"/>
      <c r="F12" s="53"/>
      <c r="J12" s="84" t="s">
        <v>97</v>
      </c>
      <c r="K12" s="84"/>
      <c r="L12" s="84"/>
      <c r="M12" s="84"/>
      <c r="N12" s="84"/>
      <c r="O12" s="84"/>
    </row>
    <row r="13" spans="1:15" x14ac:dyDescent="0.25">
      <c r="A13" s="53"/>
      <c r="B13" s="53"/>
      <c r="C13" s="53"/>
      <c r="D13" s="53"/>
      <c r="E13" s="53"/>
      <c r="F13" s="67"/>
      <c r="J13" s="84"/>
      <c r="K13" s="84"/>
      <c r="L13" s="84"/>
      <c r="M13" s="84"/>
      <c r="N13" s="84"/>
      <c r="O13" s="84"/>
    </row>
    <row r="14" spans="1:15" x14ac:dyDescent="0.25">
      <c r="A14" s="53"/>
      <c r="B14" s="53"/>
      <c r="C14" s="53" t="s">
        <v>5</v>
      </c>
      <c r="D14" s="53"/>
      <c r="E14" s="53" t="s">
        <v>6</v>
      </c>
      <c r="F14" s="53"/>
      <c r="J14" s="84"/>
      <c r="K14" s="84"/>
      <c r="L14" s="84"/>
      <c r="M14" s="84"/>
      <c r="N14" s="84"/>
      <c r="O14" s="84"/>
    </row>
    <row r="15" spans="1:15" x14ac:dyDescent="0.25">
      <c r="A15" s="53"/>
      <c r="B15" s="53"/>
      <c r="C15" s="53"/>
      <c r="D15" s="53"/>
      <c r="E15" s="53"/>
      <c r="F15" s="53"/>
      <c r="J15" s="84"/>
      <c r="K15" s="84"/>
      <c r="L15" s="84"/>
      <c r="M15" s="84"/>
      <c r="N15" s="84"/>
      <c r="O15" s="84"/>
    </row>
    <row r="16" spans="1:15" x14ac:dyDescent="0.25">
      <c r="A16" s="12"/>
      <c r="B16" s="39" t="s">
        <v>107</v>
      </c>
      <c r="C16" s="39"/>
      <c r="D16" s="39"/>
      <c r="E16" s="39"/>
      <c r="F16" s="39"/>
      <c r="G16" s="81"/>
    </row>
    <row r="17" spans="1:7" x14ac:dyDescent="0.25">
      <c r="A17" s="12"/>
      <c r="B17" s="39" t="s">
        <v>108</v>
      </c>
      <c r="C17" s="81"/>
      <c r="D17" s="81"/>
      <c r="E17" s="81"/>
      <c r="F17" s="39"/>
      <c r="G17" s="81"/>
    </row>
    <row r="18" spans="1:7" x14ac:dyDescent="0.25">
      <c r="A18" s="12"/>
      <c r="B18" s="12"/>
      <c r="C18" s="12"/>
      <c r="D18" s="12"/>
      <c r="E18" s="12"/>
      <c r="F18" s="12"/>
    </row>
  </sheetData>
  <protectedRanges>
    <protectedRange sqref="D6:F6" name="FreeCashFlow"/>
  </protectedRanges>
  <mergeCells count="2">
    <mergeCell ref="J12:O15"/>
    <mergeCell ref="J3:O11"/>
  </mergeCells>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69"/>
  <sheetViews>
    <sheetView tabSelected="1" workbookViewId="0">
      <selection activeCell="G66" sqref="G66"/>
    </sheetView>
  </sheetViews>
  <sheetFormatPr defaultColWidth="11" defaultRowHeight="15.75" x14ac:dyDescent="0.25"/>
  <cols>
    <col min="1" max="1" width="9" customWidth="1"/>
    <col min="2" max="2" width="20" customWidth="1"/>
    <col min="3" max="3" width="12.5" customWidth="1"/>
    <col min="4" max="4" width="12.5" bestFit="1" customWidth="1"/>
    <col min="5" max="5" width="16.625" customWidth="1"/>
    <col min="9" max="9" width="32" customWidth="1"/>
    <col min="10" max="10" width="6.125" style="4" customWidth="1"/>
    <col min="17" max="17" width="11" customWidth="1"/>
  </cols>
  <sheetData>
    <row r="1" spans="1:17" ht="18.75" x14ac:dyDescent="0.3">
      <c r="A1" s="87" t="s">
        <v>99</v>
      </c>
      <c r="B1" s="87"/>
      <c r="C1" s="87"/>
      <c r="D1" s="87"/>
      <c r="E1" s="88"/>
      <c r="F1" s="88"/>
      <c r="G1" s="88"/>
      <c r="H1" s="12"/>
      <c r="I1" s="12"/>
    </row>
    <row r="2" spans="1:17" x14ac:dyDescent="0.25">
      <c r="H2" s="12"/>
      <c r="I2" s="12"/>
    </row>
    <row r="3" spans="1:17" x14ac:dyDescent="0.25">
      <c r="A3" s="11" t="s">
        <v>36</v>
      </c>
      <c r="B3" s="11"/>
      <c r="C3" s="12"/>
      <c r="D3" s="12"/>
      <c r="E3" s="12"/>
      <c r="F3" s="12"/>
      <c r="G3" s="12"/>
      <c r="H3" s="12"/>
      <c r="I3" s="12"/>
    </row>
    <row r="4" spans="1:17" x14ac:dyDescent="0.25">
      <c r="A4" s="12"/>
      <c r="B4" s="53" t="s">
        <v>13</v>
      </c>
      <c r="C4" s="53"/>
      <c r="D4" s="12"/>
      <c r="E4" s="12"/>
      <c r="F4" s="12"/>
      <c r="G4" s="12"/>
      <c r="H4" s="12"/>
      <c r="I4" s="12"/>
    </row>
    <row r="5" spans="1:17" ht="17.25" customHeight="1" x14ac:dyDescent="0.25">
      <c r="A5" s="82" t="s">
        <v>76</v>
      </c>
      <c r="B5" s="83"/>
      <c r="C5" s="82"/>
      <c r="D5" s="82"/>
      <c r="E5" s="82"/>
      <c r="F5" s="82"/>
      <c r="G5" s="40"/>
      <c r="H5" s="12"/>
      <c r="I5" s="12"/>
      <c r="K5" s="50" t="s">
        <v>4</v>
      </c>
    </row>
    <row r="6" spans="1:17" ht="60.6" customHeight="1" x14ac:dyDescent="0.25">
      <c r="A6" s="12"/>
      <c r="B6" s="45" t="s">
        <v>85</v>
      </c>
      <c r="C6" s="45" t="s">
        <v>12</v>
      </c>
      <c r="D6" s="45" t="s">
        <v>14</v>
      </c>
      <c r="E6" s="45" t="s">
        <v>20</v>
      </c>
      <c r="F6" s="45" t="s">
        <v>17</v>
      </c>
      <c r="G6" s="12"/>
      <c r="H6" s="12"/>
      <c r="I6" s="12"/>
      <c r="K6" s="91" t="s">
        <v>86</v>
      </c>
      <c r="L6" s="92"/>
      <c r="M6" s="92"/>
      <c r="N6" s="92"/>
      <c r="O6" s="92"/>
      <c r="P6" s="92"/>
      <c r="Q6" s="92"/>
    </row>
    <row r="7" spans="1:17" x14ac:dyDescent="0.25">
      <c r="A7" s="12"/>
      <c r="B7" s="46">
        <v>2015</v>
      </c>
      <c r="C7" s="27"/>
      <c r="D7" s="15"/>
      <c r="E7" s="28"/>
      <c r="F7" s="14" t="e">
        <f t="shared" ref="F7:F8" si="0">(C7/(D7/100))/100</f>
        <v>#DIV/0!</v>
      </c>
      <c r="G7" s="12"/>
      <c r="H7" s="12"/>
      <c r="I7" s="12"/>
      <c r="K7" s="92"/>
      <c r="L7" s="92"/>
      <c r="M7" s="92"/>
      <c r="N7" s="92"/>
      <c r="O7" s="92"/>
      <c r="P7" s="92"/>
      <c r="Q7" s="92"/>
    </row>
    <row r="8" spans="1:17" x14ac:dyDescent="0.25">
      <c r="A8" s="12"/>
      <c r="B8" s="46">
        <v>2016</v>
      </c>
      <c r="C8" s="27"/>
      <c r="D8" s="15"/>
      <c r="E8" s="28"/>
      <c r="F8" s="14" t="e">
        <f t="shared" si="0"/>
        <v>#DIV/0!</v>
      </c>
      <c r="G8" s="12"/>
      <c r="H8" s="12"/>
      <c r="I8" s="12"/>
      <c r="K8" s="92"/>
      <c r="L8" s="92"/>
      <c r="M8" s="92"/>
      <c r="N8" s="92"/>
      <c r="O8" s="92"/>
      <c r="P8" s="92"/>
      <c r="Q8" s="92"/>
    </row>
    <row r="9" spans="1:17" x14ac:dyDescent="0.25">
      <c r="A9" s="12"/>
      <c r="B9" s="46">
        <v>2017</v>
      </c>
      <c r="C9" s="27"/>
      <c r="D9" s="15"/>
      <c r="E9" s="28"/>
      <c r="F9" s="14" t="e">
        <f>(C9/(D9/100))/100</f>
        <v>#DIV/0!</v>
      </c>
      <c r="G9" s="12"/>
      <c r="H9" s="12"/>
      <c r="I9" s="12"/>
      <c r="K9" s="92"/>
      <c r="L9" s="92"/>
      <c r="M9" s="92"/>
      <c r="N9" s="92"/>
      <c r="O9" s="92"/>
      <c r="P9" s="92"/>
      <c r="Q9" s="92"/>
    </row>
    <row r="10" spans="1:17" x14ac:dyDescent="0.25">
      <c r="A10" s="12"/>
      <c r="B10" s="12"/>
      <c r="C10" s="12"/>
      <c r="D10" s="12"/>
      <c r="E10" s="12"/>
      <c r="F10" s="12"/>
      <c r="G10" s="12"/>
      <c r="H10" s="12"/>
      <c r="I10" s="12"/>
      <c r="K10" s="92"/>
      <c r="L10" s="92"/>
      <c r="M10" s="92"/>
      <c r="N10" s="92"/>
      <c r="O10" s="92"/>
      <c r="P10" s="92"/>
      <c r="Q10" s="92"/>
    </row>
    <row r="11" spans="1:17" x14ac:dyDescent="0.25">
      <c r="A11" s="50" t="s">
        <v>18</v>
      </c>
      <c r="B11" s="50"/>
      <c r="C11" s="50"/>
      <c r="D11" s="50"/>
      <c r="E11" s="50"/>
      <c r="F11" s="50"/>
      <c r="G11" s="11"/>
      <c r="H11" s="12"/>
      <c r="I11" s="12"/>
      <c r="K11" s="38"/>
      <c r="L11" s="38"/>
      <c r="M11" s="38"/>
      <c r="N11" s="38"/>
      <c r="O11" s="38"/>
      <c r="P11" s="38"/>
      <c r="Q11" s="38"/>
    </row>
    <row r="12" spans="1:17" x14ac:dyDescent="0.25">
      <c r="A12" s="12"/>
      <c r="B12" s="12"/>
      <c r="C12" s="12"/>
      <c r="D12" s="12"/>
      <c r="E12" s="12"/>
      <c r="F12" s="12"/>
      <c r="G12" s="12"/>
      <c r="H12" s="12"/>
      <c r="I12" s="12"/>
    </row>
    <row r="13" spans="1:17" ht="46.15" customHeight="1" x14ac:dyDescent="0.25">
      <c r="A13" s="12"/>
      <c r="B13" s="45" t="s">
        <v>85</v>
      </c>
      <c r="C13" s="45" t="s">
        <v>34</v>
      </c>
      <c r="D13" s="45" t="s">
        <v>14</v>
      </c>
      <c r="E13" s="45" t="s">
        <v>20</v>
      </c>
      <c r="F13" s="45" t="s">
        <v>17</v>
      </c>
      <c r="G13" s="29"/>
      <c r="H13" s="12"/>
      <c r="I13" s="12"/>
      <c r="K13" s="85" t="s">
        <v>77</v>
      </c>
      <c r="L13" s="85"/>
      <c r="M13" s="85"/>
      <c r="N13" s="85"/>
      <c r="O13" s="85"/>
      <c r="P13" s="85"/>
      <c r="Q13" s="85"/>
    </row>
    <row r="14" spans="1:17" x14ac:dyDescent="0.25">
      <c r="A14" s="12"/>
      <c r="B14" s="46">
        <v>2015</v>
      </c>
      <c r="C14" s="34">
        <f>C7+1.75</f>
        <v>1.75</v>
      </c>
      <c r="D14" s="30" t="e">
        <f>C14/F14</f>
        <v>#DIV/0!</v>
      </c>
      <c r="E14" s="35">
        <f t="shared" ref="E14:F16" si="1">E7</f>
        <v>0</v>
      </c>
      <c r="F14" s="14" t="e">
        <f t="shared" si="1"/>
        <v>#DIV/0!</v>
      </c>
      <c r="G14" s="31"/>
      <c r="H14" s="12"/>
      <c r="I14" s="12"/>
      <c r="K14" s="85"/>
      <c r="L14" s="85"/>
      <c r="M14" s="85"/>
      <c r="N14" s="85"/>
      <c r="O14" s="85"/>
      <c r="P14" s="85"/>
      <c r="Q14" s="85"/>
    </row>
    <row r="15" spans="1:17" x14ac:dyDescent="0.25">
      <c r="A15" s="12"/>
      <c r="B15" s="46">
        <v>2016</v>
      </c>
      <c r="C15" s="34">
        <f>C8+1.75</f>
        <v>1.75</v>
      </c>
      <c r="D15" s="30" t="e">
        <f t="shared" ref="D15:D16" si="2">C15/F15</f>
        <v>#DIV/0!</v>
      </c>
      <c r="E15" s="35">
        <f t="shared" si="1"/>
        <v>0</v>
      </c>
      <c r="F15" s="14" t="e">
        <f t="shared" si="1"/>
        <v>#DIV/0!</v>
      </c>
      <c r="G15" s="31"/>
      <c r="H15" s="12"/>
      <c r="I15" s="12"/>
      <c r="K15" s="85"/>
      <c r="L15" s="85"/>
      <c r="M15" s="85"/>
      <c r="N15" s="85"/>
      <c r="O15" s="85"/>
      <c r="P15" s="85"/>
      <c r="Q15" s="85"/>
    </row>
    <row r="16" spans="1:17" x14ac:dyDescent="0.25">
      <c r="A16" s="12"/>
      <c r="B16" s="46">
        <v>2017</v>
      </c>
      <c r="C16" s="34">
        <f>C9+1.75</f>
        <v>1.75</v>
      </c>
      <c r="D16" s="30" t="e">
        <f t="shared" si="2"/>
        <v>#DIV/0!</v>
      </c>
      <c r="E16" s="35">
        <f t="shared" si="1"/>
        <v>0</v>
      </c>
      <c r="F16" s="14" t="e">
        <f t="shared" si="1"/>
        <v>#DIV/0!</v>
      </c>
      <c r="G16" s="31"/>
      <c r="H16" s="12"/>
      <c r="I16" s="12"/>
      <c r="K16" s="85"/>
      <c r="L16" s="85"/>
      <c r="M16" s="85"/>
      <c r="N16" s="85"/>
      <c r="O16" s="85"/>
      <c r="P16" s="85"/>
      <c r="Q16" s="85"/>
    </row>
    <row r="17" spans="1:17" x14ac:dyDescent="0.25">
      <c r="A17" s="12"/>
      <c r="B17" s="32"/>
      <c r="C17" s="32"/>
      <c r="D17" s="32"/>
      <c r="E17" s="32"/>
      <c r="F17" s="32"/>
      <c r="G17" s="32"/>
      <c r="H17" s="12"/>
      <c r="I17" s="12"/>
    </row>
    <row r="18" spans="1:17" x14ac:dyDescent="0.25">
      <c r="A18" s="50" t="s">
        <v>15</v>
      </c>
      <c r="B18" s="50"/>
      <c r="C18" s="50"/>
      <c r="D18" s="50"/>
      <c r="E18" s="50"/>
      <c r="F18" s="12"/>
      <c r="G18" s="12"/>
      <c r="H18" s="12"/>
      <c r="I18" s="12"/>
    </row>
    <row r="19" spans="1:17" x14ac:dyDescent="0.25">
      <c r="A19" s="12"/>
      <c r="B19" s="12"/>
      <c r="C19" s="12"/>
      <c r="D19" s="12"/>
      <c r="E19" s="12"/>
      <c r="F19" s="12"/>
      <c r="G19" s="12"/>
      <c r="H19" s="12"/>
      <c r="I19" s="12"/>
    </row>
    <row r="20" spans="1:17" ht="49.9" customHeight="1" x14ac:dyDescent="0.25">
      <c r="A20" s="33"/>
      <c r="B20" s="45" t="s">
        <v>85</v>
      </c>
      <c r="C20" s="45" t="s">
        <v>33</v>
      </c>
      <c r="D20" s="45" t="s">
        <v>14</v>
      </c>
      <c r="E20" s="45" t="s">
        <v>21</v>
      </c>
      <c r="F20" s="45" t="s">
        <v>17</v>
      </c>
      <c r="G20" s="12"/>
      <c r="H20" s="12"/>
      <c r="I20" s="12"/>
      <c r="K20" s="93" t="s">
        <v>110</v>
      </c>
      <c r="L20" s="93"/>
      <c r="M20" s="93"/>
      <c r="N20" s="93"/>
      <c r="O20" s="93"/>
      <c r="P20" s="93"/>
      <c r="Q20" s="93"/>
    </row>
    <row r="21" spans="1:17" x14ac:dyDescent="0.25">
      <c r="A21" s="33"/>
      <c r="B21" s="46">
        <v>2015</v>
      </c>
      <c r="C21" s="34">
        <f>C7/2</f>
        <v>0</v>
      </c>
      <c r="D21" s="30" t="e">
        <f t="shared" ref="D21:D23" si="3">C21/F21</f>
        <v>#DIV/0!</v>
      </c>
      <c r="E21" s="35">
        <f>E14*2</f>
        <v>0</v>
      </c>
      <c r="F21" s="14" t="e">
        <f>F14</f>
        <v>#DIV/0!</v>
      </c>
      <c r="G21" s="12"/>
      <c r="H21" s="12"/>
      <c r="I21" s="36"/>
      <c r="K21" s="93"/>
      <c r="L21" s="93"/>
      <c r="M21" s="93"/>
      <c r="N21" s="93"/>
      <c r="O21" s="93"/>
      <c r="P21" s="93"/>
      <c r="Q21" s="93"/>
    </row>
    <row r="22" spans="1:17" x14ac:dyDescent="0.25">
      <c r="A22" s="33"/>
      <c r="B22" s="46">
        <v>2016</v>
      </c>
      <c r="C22" s="34">
        <f>C8/2</f>
        <v>0</v>
      </c>
      <c r="D22" s="30" t="e">
        <f t="shared" si="3"/>
        <v>#DIV/0!</v>
      </c>
      <c r="E22" s="35">
        <f>E15*2</f>
        <v>0</v>
      </c>
      <c r="F22" s="34" t="e">
        <f>F15</f>
        <v>#DIV/0!</v>
      </c>
      <c r="G22" s="12"/>
      <c r="H22" s="12"/>
      <c r="I22" s="36"/>
      <c r="K22" s="93"/>
      <c r="L22" s="93"/>
      <c r="M22" s="93"/>
      <c r="N22" s="93"/>
      <c r="O22" s="93"/>
      <c r="P22" s="93"/>
      <c r="Q22" s="93"/>
    </row>
    <row r="23" spans="1:17" x14ac:dyDescent="0.25">
      <c r="A23" s="33"/>
      <c r="B23" s="46">
        <v>2017</v>
      </c>
      <c r="C23" s="34">
        <f>C9/2</f>
        <v>0</v>
      </c>
      <c r="D23" s="30" t="e">
        <f t="shared" si="3"/>
        <v>#DIV/0!</v>
      </c>
      <c r="E23" s="35">
        <f>E16*2</f>
        <v>0</v>
      </c>
      <c r="F23" s="34" t="e">
        <f>F16</f>
        <v>#DIV/0!</v>
      </c>
      <c r="G23" s="12"/>
      <c r="H23" s="12"/>
      <c r="I23" s="12"/>
      <c r="K23" s="94"/>
      <c r="L23" s="94"/>
      <c r="M23" s="94"/>
      <c r="N23" s="94"/>
      <c r="O23" s="94"/>
      <c r="P23" s="94"/>
      <c r="Q23" s="94"/>
    </row>
    <row r="24" spans="1:17" x14ac:dyDescent="0.25">
      <c r="A24" s="33"/>
      <c r="B24" s="12"/>
      <c r="C24" s="12"/>
      <c r="D24" s="12"/>
      <c r="E24" s="12"/>
      <c r="F24" s="12"/>
      <c r="G24" s="12"/>
      <c r="H24" s="12"/>
      <c r="I24" s="12"/>
    </row>
    <row r="25" spans="1:17" ht="15.75" customHeight="1" x14ac:dyDescent="0.25">
      <c r="A25" s="12"/>
      <c r="B25" s="12"/>
      <c r="C25" s="12"/>
      <c r="D25" s="12"/>
      <c r="E25" s="12"/>
      <c r="F25" s="12"/>
      <c r="G25" s="12"/>
      <c r="H25" s="13"/>
      <c r="I25" s="12"/>
      <c r="K25" s="85" t="s">
        <v>109</v>
      </c>
      <c r="L25" s="85"/>
      <c r="M25" s="85"/>
      <c r="N25" s="85"/>
      <c r="O25" s="85"/>
      <c r="P25" s="85"/>
      <c r="Q25" s="85"/>
    </row>
    <row r="26" spans="1:17" x14ac:dyDescent="0.25">
      <c r="A26" s="50" t="s">
        <v>16</v>
      </c>
      <c r="B26" s="50"/>
      <c r="C26" s="50"/>
      <c r="D26" s="50"/>
      <c r="E26" s="50"/>
      <c r="F26" s="50"/>
      <c r="G26" s="50"/>
      <c r="H26" s="53"/>
      <c r="I26" s="53"/>
      <c r="K26" s="85"/>
      <c r="L26" s="85"/>
      <c r="M26" s="85"/>
      <c r="N26" s="85"/>
      <c r="O26" s="85"/>
      <c r="P26" s="85"/>
      <c r="Q26" s="85"/>
    </row>
    <row r="27" spans="1:17" x14ac:dyDescent="0.25">
      <c r="A27" s="53"/>
      <c r="B27" s="53"/>
      <c r="C27" s="53"/>
      <c r="D27" s="53"/>
      <c r="E27" s="53"/>
      <c r="F27" s="53"/>
      <c r="G27" s="53"/>
      <c r="H27" s="53"/>
      <c r="I27" s="53"/>
      <c r="K27" s="85"/>
      <c r="L27" s="85"/>
      <c r="M27" s="85"/>
      <c r="N27" s="85"/>
      <c r="O27" s="85"/>
      <c r="P27" s="85"/>
      <c r="Q27" s="85"/>
    </row>
    <row r="28" spans="1:17" ht="47.25" x14ac:dyDescent="0.25">
      <c r="A28" s="53"/>
      <c r="B28" s="68" t="s">
        <v>85</v>
      </c>
      <c r="C28" s="68" t="s">
        <v>34</v>
      </c>
      <c r="D28" s="69" t="s">
        <v>17</v>
      </c>
      <c r="E28" s="68" t="s">
        <v>19</v>
      </c>
      <c r="F28" s="53"/>
      <c r="G28" s="53"/>
      <c r="H28" s="53"/>
      <c r="I28" s="53"/>
      <c r="K28" s="85"/>
      <c r="L28" s="85"/>
      <c r="M28" s="85"/>
      <c r="N28" s="85"/>
      <c r="O28" s="85"/>
      <c r="P28" s="85"/>
      <c r="Q28" s="85"/>
    </row>
    <row r="29" spans="1:17" x14ac:dyDescent="0.25">
      <c r="A29" s="53"/>
      <c r="B29" s="70">
        <v>2015</v>
      </c>
      <c r="C29" s="70">
        <f>C14</f>
        <v>1.75</v>
      </c>
      <c r="D29" s="54" t="e">
        <f>F21</f>
        <v>#DIV/0!</v>
      </c>
      <c r="E29" s="54"/>
      <c r="F29" s="71" t="s">
        <v>67</v>
      </c>
      <c r="G29" s="53"/>
      <c r="H29" s="53"/>
      <c r="I29" s="53"/>
      <c r="K29" s="85"/>
      <c r="L29" s="85"/>
      <c r="M29" s="85"/>
      <c r="N29" s="85"/>
      <c r="O29" s="85"/>
      <c r="P29" s="85"/>
      <c r="Q29" s="85"/>
    </row>
    <row r="30" spans="1:17" x14ac:dyDescent="0.25">
      <c r="A30" s="53"/>
      <c r="B30" s="70">
        <v>2016</v>
      </c>
      <c r="C30" s="70">
        <f>C15</f>
        <v>1.75</v>
      </c>
      <c r="D30" s="54" t="e">
        <f t="shared" ref="D30:D31" si="4">F22</f>
        <v>#DIV/0!</v>
      </c>
      <c r="E30" s="59"/>
      <c r="F30" s="53" t="s">
        <v>103</v>
      </c>
      <c r="G30" s="53"/>
      <c r="H30" s="53"/>
      <c r="I30" s="53"/>
      <c r="K30" s="37"/>
      <c r="L30" s="37"/>
      <c r="M30" s="37"/>
      <c r="N30" s="37"/>
      <c r="O30" s="37"/>
      <c r="P30" s="37"/>
      <c r="Q30" s="37"/>
    </row>
    <row r="31" spans="1:17" ht="18" customHeight="1" x14ac:dyDescent="0.25">
      <c r="A31" s="53"/>
      <c r="B31" s="70">
        <v>2017</v>
      </c>
      <c r="C31" s="70">
        <f>C16</f>
        <v>1.75</v>
      </c>
      <c r="D31" s="54" t="e">
        <f t="shared" si="4"/>
        <v>#DIV/0!</v>
      </c>
      <c r="E31" s="59"/>
      <c r="F31" s="53" t="s">
        <v>103</v>
      </c>
      <c r="G31" s="53"/>
      <c r="H31" s="53"/>
      <c r="I31" s="53"/>
      <c r="K31" s="37"/>
      <c r="L31" s="37"/>
      <c r="M31" s="37"/>
      <c r="N31" s="37"/>
      <c r="O31" s="37"/>
      <c r="P31" s="37"/>
      <c r="Q31" s="37"/>
    </row>
    <row r="32" spans="1:17" ht="0.75" hidden="1" customHeight="1" x14ac:dyDescent="0.25">
      <c r="A32" s="53"/>
      <c r="B32" s="53"/>
      <c r="C32" s="53"/>
      <c r="D32" s="53"/>
      <c r="E32" s="53"/>
      <c r="F32" s="53"/>
      <c r="G32" s="53"/>
      <c r="H32" s="53"/>
      <c r="I32" s="53"/>
    </row>
    <row r="33" spans="1:19" x14ac:dyDescent="0.25">
      <c r="A33" s="53"/>
      <c r="B33" s="53"/>
      <c r="C33" s="53"/>
      <c r="D33" s="53"/>
      <c r="E33" s="53"/>
      <c r="F33" s="53"/>
      <c r="G33" s="53"/>
      <c r="H33" s="53"/>
      <c r="I33" s="53"/>
      <c r="K33" s="95" t="s">
        <v>111</v>
      </c>
      <c r="L33" s="95"/>
      <c r="M33" s="95"/>
      <c r="N33" s="95"/>
      <c r="O33" s="95"/>
      <c r="P33" s="95"/>
      <c r="Q33" s="95"/>
    </row>
    <row r="34" spans="1:19" x14ac:dyDescent="0.25">
      <c r="A34" s="50" t="s">
        <v>35</v>
      </c>
      <c r="B34" s="53"/>
      <c r="C34" s="53"/>
      <c r="D34" s="53"/>
      <c r="E34" s="53"/>
      <c r="F34" s="53"/>
      <c r="G34" s="53"/>
      <c r="H34" s="53"/>
      <c r="I34" s="53"/>
      <c r="K34" s="95"/>
      <c r="L34" s="95"/>
      <c r="M34" s="95"/>
      <c r="N34" s="95"/>
      <c r="O34" s="95"/>
      <c r="P34" s="95"/>
      <c r="Q34" s="95"/>
    </row>
    <row r="35" spans="1:19" x14ac:dyDescent="0.25">
      <c r="A35" s="72"/>
      <c r="B35" s="50" t="s">
        <v>69</v>
      </c>
      <c r="C35" s="50"/>
      <c r="D35" s="50" t="s">
        <v>78</v>
      </c>
      <c r="E35" s="50"/>
      <c r="F35" s="50"/>
      <c r="G35" s="50"/>
      <c r="H35" s="53"/>
      <c r="I35" s="53"/>
      <c r="K35" s="95"/>
      <c r="L35" s="95"/>
      <c r="M35" s="95"/>
      <c r="N35" s="95"/>
      <c r="O35" s="95"/>
      <c r="P35" s="95"/>
      <c r="Q35" s="95"/>
    </row>
    <row r="36" spans="1:19" x14ac:dyDescent="0.25">
      <c r="A36" s="89" t="s">
        <v>112</v>
      </c>
      <c r="B36" s="90"/>
      <c r="C36" s="53"/>
      <c r="D36" s="53"/>
      <c r="E36" s="53"/>
      <c r="F36" s="53"/>
      <c r="G36" s="53"/>
      <c r="H36" s="53"/>
      <c r="I36" s="53"/>
      <c r="K36" s="95"/>
      <c r="L36" s="95"/>
      <c r="M36" s="95"/>
      <c r="N36" s="95"/>
      <c r="O36" s="95"/>
      <c r="P36" s="95"/>
      <c r="Q36" s="95"/>
    </row>
    <row r="37" spans="1:19" x14ac:dyDescent="0.25">
      <c r="A37" s="53"/>
      <c r="B37" s="54" t="s">
        <v>24</v>
      </c>
      <c r="C37" s="63" t="s">
        <v>22</v>
      </c>
      <c r="D37" s="73"/>
      <c r="E37" s="53"/>
      <c r="F37" s="53"/>
      <c r="G37" s="53"/>
      <c r="H37" s="53"/>
      <c r="I37" s="53"/>
      <c r="K37" s="95"/>
      <c r="L37" s="95"/>
      <c r="M37" s="95"/>
      <c r="N37" s="95"/>
      <c r="O37" s="95"/>
      <c r="P37" s="95"/>
      <c r="Q37" s="95"/>
    </row>
    <row r="38" spans="1:19" x14ac:dyDescent="0.25">
      <c r="A38" s="72"/>
      <c r="B38" s="54" t="s">
        <v>25</v>
      </c>
      <c r="C38" s="63" t="s">
        <v>23</v>
      </c>
      <c r="D38" s="74"/>
      <c r="E38" s="75" t="s">
        <v>100</v>
      </c>
      <c r="F38" s="75"/>
      <c r="G38" s="75"/>
      <c r="H38" s="75"/>
      <c r="I38" s="53"/>
      <c r="K38" s="95"/>
      <c r="L38" s="95"/>
      <c r="M38" s="95"/>
      <c r="N38" s="95"/>
      <c r="O38" s="95"/>
      <c r="P38" s="95"/>
      <c r="Q38" s="95"/>
    </row>
    <row r="39" spans="1:19" x14ac:dyDescent="0.25">
      <c r="A39" s="53"/>
      <c r="B39" s="54" t="s">
        <v>26</v>
      </c>
      <c r="C39" s="63" t="s">
        <v>27</v>
      </c>
      <c r="D39" s="74"/>
      <c r="E39" s="75" t="s">
        <v>101</v>
      </c>
      <c r="F39" s="75"/>
      <c r="G39" s="75"/>
      <c r="H39" s="75"/>
      <c r="I39" s="53"/>
      <c r="K39" s="95"/>
      <c r="L39" s="95"/>
      <c r="M39" s="95"/>
      <c r="N39" s="95"/>
      <c r="O39" s="95"/>
      <c r="P39" s="95"/>
      <c r="Q39" s="95"/>
    </row>
    <row r="40" spans="1:19" x14ac:dyDescent="0.25">
      <c r="A40" s="53"/>
      <c r="B40" s="54" t="s">
        <v>28</v>
      </c>
      <c r="C40" s="63" t="s">
        <v>29</v>
      </c>
      <c r="D40" s="76"/>
      <c r="E40" s="75" t="s">
        <v>113</v>
      </c>
      <c r="F40" s="75"/>
      <c r="G40" s="75"/>
      <c r="H40" s="75"/>
      <c r="I40" s="53"/>
      <c r="K40" s="95"/>
      <c r="L40" s="95"/>
      <c r="M40" s="95"/>
      <c r="N40" s="95"/>
      <c r="O40" s="95"/>
      <c r="P40" s="95"/>
      <c r="Q40" s="95"/>
    </row>
    <row r="41" spans="1:19" x14ac:dyDescent="0.25">
      <c r="A41" s="53"/>
      <c r="B41" s="54" t="s">
        <v>31</v>
      </c>
      <c r="C41" s="63" t="s">
        <v>30</v>
      </c>
      <c r="D41" s="77"/>
      <c r="E41" s="78" t="s">
        <v>104</v>
      </c>
      <c r="F41" s="53"/>
      <c r="G41" s="53"/>
      <c r="H41" s="53"/>
      <c r="I41" s="53"/>
      <c r="K41" s="95"/>
      <c r="L41" s="95"/>
      <c r="M41" s="95"/>
      <c r="N41" s="95"/>
      <c r="O41" s="95"/>
      <c r="P41" s="95"/>
      <c r="Q41" s="95"/>
    </row>
    <row r="42" spans="1:19" x14ac:dyDescent="0.25">
      <c r="A42" s="53"/>
      <c r="B42" s="53"/>
      <c r="C42" s="53"/>
      <c r="D42" s="53"/>
      <c r="E42" s="53"/>
      <c r="F42" s="53"/>
      <c r="G42" s="53"/>
      <c r="H42" s="53"/>
      <c r="I42" s="53"/>
      <c r="K42" s="95"/>
      <c r="L42" s="95"/>
      <c r="M42" s="95"/>
      <c r="N42" s="95"/>
      <c r="O42" s="95"/>
      <c r="P42" s="95"/>
      <c r="Q42" s="95"/>
    </row>
    <row r="43" spans="1:19" x14ac:dyDescent="0.25">
      <c r="A43" s="50" t="s">
        <v>105</v>
      </c>
      <c r="B43" s="50"/>
      <c r="C43" s="50"/>
      <c r="D43" s="50"/>
      <c r="E43" s="50"/>
      <c r="F43" s="53"/>
      <c r="G43" s="53"/>
      <c r="H43" s="53"/>
      <c r="I43" s="53"/>
      <c r="K43" s="95"/>
      <c r="L43" s="95"/>
      <c r="M43" s="95"/>
      <c r="N43" s="95"/>
      <c r="O43" s="95"/>
      <c r="P43" s="95"/>
      <c r="Q43" s="95"/>
    </row>
    <row r="44" spans="1:19" x14ac:dyDescent="0.25">
      <c r="A44" s="53"/>
      <c r="B44" s="53"/>
      <c r="C44" s="53"/>
      <c r="D44" s="53"/>
      <c r="E44" s="53"/>
      <c r="F44" s="53"/>
      <c r="G44" s="53"/>
      <c r="H44" s="53"/>
      <c r="I44" s="53"/>
      <c r="K44" s="95"/>
      <c r="L44" s="95"/>
      <c r="M44" s="95"/>
      <c r="N44" s="95"/>
      <c r="O44" s="95"/>
      <c r="P44" s="95"/>
      <c r="Q44" s="95"/>
    </row>
    <row r="45" spans="1:19" ht="17.25" customHeight="1" x14ac:dyDescent="0.25">
      <c r="A45" s="53"/>
      <c r="B45" s="54" t="s">
        <v>24</v>
      </c>
      <c r="C45" s="63" t="s">
        <v>22</v>
      </c>
      <c r="D45" s="73"/>
      <c r="E45" s="53"/>
      <c r="F45" s="53"/>
      <c r="G45" s="53"/>
      <c r="H45" s="53"/>
      <c r="I45" s="53"/>
      <c r="K45" s="95"/>
      <c r="L45" s="95"/>
      <c r="M45" s="95"/>
      <c r="N45" s="95"/>
      <c r="O45" s="95"/>
      <c r="P45" s="95"/>
      <c r="Q45" s="95"/>
    </row>
    <row r="46" spans="1:19" ht="17.25" customHeight="1" x14ac:dyDescent="0.25">
      <c r="A46" s="53"/>
      <c r="B46" s="54" t="s">
        <v>25</v>
      </c>
      <c r="C46" s="63" t="s">
        <v>23</v>
      </c>
      <c r="D46" s="74"/>
      <c r="E46" s="75" t="s">
        <v>100</v>
      </c>
      <c r="F46" s="75"/>
      <c r="G46" s="53"/>
      <c r="H46" s="53"/>
      <c r="I46" s="53"/>
      <c r="K46" s="95"/>
      <c r="L46" s="95"/>
      <c r="M46" s="95"/>
      <c r="N46" s="95"/>
      <c r="O46" s="95"/>
      <c r="P46" s="95"/>
      <c r="Q46" s="95"/>
    </row>
    <row r="47" spans="1:19" x14ac:dyDescent="0.25">
      <c r="A47" s="53"/>
      <c r="B47" s="54" t="s">
        <v>26</v>
      </c>
      <c r="C47" s="63" t="s">
        <v>27</v>
      </c>
      <c r="D47" s="74"/>
      <c r="E47" s="79" t="s">
        <v>32</v>
      </c>
      <c r="F47" s="80"/>
      <c r="G47" s="78"/>
      <c r="H47" s="80"/>
      <c r="I47" s="53"/>
      <c r="K47" s="94"/>
      <c r="L47" s="94"/>
      <c r="M47" s="94"/>
      <c r="N47" s="94"/>
      <c r="O47" s="94"/>
      <c r="P47" s="94"/>
      <c r="Q47" s="94"/>
    </row>
    <row r="48" spans="1:19" x14ac:dyDescent="0.25">
      <c r="A48" s="53"/>
      <c r="B48" s="54" t="s">
        <v>28</v>
      </c>
      <c r="C48" s="63" t="s">
        <v>29</v>
      </c>
      <c r="D48" s="74"/>
      <c r="E48" s="75" t="s">
        <v>113</v>
      </c>
      <c r="F48" s="75"/>
      <c r="G48" s="75"/>
      <c r="H48" s="75"/>
      <c r="I48" s="53"/>
      <c r="K48" s="94"/>
      <c r="L48" s="94"/>
      <c r="M48" s="94"/>
      <c r="N48" s="94"/>
      <c r="O48" s="94"/>
      <c r="P48" s="94"/>
      <c r="Q48" s="94"/>
      <c r="R48" s="12"/>
      <c r="S48" s="12"/>
    </row>
    <row r="49" spans="1:21" x14ac:dyDescent="0.25">
      <c r="A49" s="53"/>
      <c r="B49" s="54" t="s">
        <v>31</v>
      </c>
      <c r="C49" s="63" t="s">
        <v>30</v>
      </c>
      <c r="D49" s="77"/>
      <c r="E49" s="78" t="s">
        <v>104</v>
      </c>
      <c r="F49" s="53"/>
      <c r="G49" s="53"/>
      <c r="H49" s="53"/>
      <c r="I49" s="53"/>
      <c r="K49" s="94"/>
      <c r="L49" s="94"/>
      <c r="M49" s="94"/>
      <c r="N49" s="94"/>
      <c r="O49" s="94"/>
      <c r="P49" s="94"/>
      <c r="Q49" s="94"/>
      <c r="R49" s="41"/>
      <c r="S49" s="12"/>
    </row>
    <row r="50" spans="1:21" x14ac:dyDescent="0.25">
      <c r="A50" s="53"/>
      <c r="B50" s="53"/>
      <c r="C50" s="53"/>
      <c r="D50" s="53"/>
      <c r="E50" s="53"/>
      <c r="F50" s="53"/>
      <c r="G50" s="53"/>
      <c r="H50" s="53"/>
      <c r="I50" s="53"/>
      <c r="K50" s="94"/>
      <c r="L50" s="94"/>
      <c r="M50" s="94"/>
      <c r="N50" s="94"/>
      <c r="O50" s="94"/>
      <c r="P50" s="94"/>
      <c r="Q50" s="94"/>
      <c r="R50" s="41"/>
      <c r="S50" s="12"/>
    </row>
    <row r="51" spans="1:21" x14ac:dyDescent="0.25">
      <c r="A51" s="53"/>
      <c r="B51" s="53"/>
      <c r="C51" s="53"/>
      <c r="D51" s="53"/>
      <c r="E51" s="53"/>
      <c r="F51" s="53"/>
      <c r="G51" s="53"/>
      <c r="H51" s="53"/>
      <c r="I51" s="53"/>
      <c r="K51" s="94"/>
      <c r="L51" s="94"/>
      <c r="M51" s="94"/>
      <c r="N51" s="94"/>
      <c r="O51" s="94"/>
      <c r="P51" s="94"/>
      <c r="Q51" s="94"/>
      <c r="R51" s="41"/>
      <c r="S51" s="12"/>
    </row>
    <row r="52" spans="1:21" x14ac:dyDescent="0.25">
      <c r="A52" s="50" t="s">
        <v>106</v>
      </c>
      <c r="B52" s="50"/>
      <c r="C52" s="50"/>
      <c r="D52" s="50"/>
      <c r="E52" s="50"/>
      <c r="F52" s="53"/>
      <c r="G52" s="53"/>
      <c r="H52" s="53"/>
      <c r="I52" s="53"/>
      <c r="K52" s="94"/>
      <c r="L52" s="94"/>
      <c r="M52" s="94"/>
      <c r="N52" s="94"/>
      <c r="O52" s="94"/>
      <c r="P52" s="94"/>
      <c r="Q52" s="94"/>
      <c r="R52" s="41"/>
      <c r="S52" s="12"/>
    </row>
    <row r="53" spans="1:21" x14ac:dyDescent="0.25">
      <c r="A53" s="53"/>
      <c r="B53" s="53"/>
      <c r="C53" s="53"/>
      <c r="D53" s="53"/>
      <c r="E53" s="53"/>
      <c r="F53" s="53"/>
      <c r="G53" s="53"/>
      <c r="H53" s="53"/>
      <c r="I53" s="53"/>
      <c r="K53" s="41"/>
      <c r="L53" s="41"/>
      <c r="M53" s="41"/>
      <c r="N53" s="41"/>
      <c r="O53" s="41"/>
      <c r="P53" s="41"/>
      <c r="Q53" s="41"/>
      <c r="R53" s="41"/>
      <c r="S53" s="12"/>
    </row>
    <row r="54" spans="1:21" x14ac:dyDescent="0.25">
      <c r="A54" s="53"/>
      <c r="B54" s="54" t="s">
        <v>24</v>
      </c>
      <c r="C54" s="63" t="s">
        <v>22</v>
      </c>
      <c r="D54" s="73"/>
      <c r="E54" s="53"/>
      <c r="F54" s="53"/>
      <c r="G54" s="53"/>
      <c r="H54" s="53"/>
      <c r="I54" s="53"/>
      <c r="K54" s="41"/>
      <c r="L54" s="41"/>
      <c r="M54" s="41"/>
      <c r="N54" s="41"/>
      <c r="O54" s="41"/>
      <c r="P54" s="41"/>
      <c r="Q54" s="41"/>
      <c r="R54" s="41"/>
      <c r="S54" s="12"/>
      <c r="T54" s="42"/>
      <c r="U54" s="42"/>
    </row>
    <row r="55" spans="1:21" x14ac:dyDescent="0.25">
      <c r="A55" s="53"/>
      <c r="B55" s="54" t="s">
        <v>25</v>
      </c>
      <c r="C55" s="63" t="s">
        <v>23</v>
      </c>
      <c r="D55" s="74"/>
      <c r="E55" s="75" t="s">
        <v>100</v>
      </c>
      <c r="F55" s="75"/>
      <c r="G55" s="53"/>
      <c r="H55" s="53"/>
      <c r="I55" s="53"/>
      <c r="K55" s="41"/>
      <c r="L55" s="41"/>
      <c r="M55" s="41"/>
      <c r="N55" s="41"/>
      <c r="O55" s="41"/>
      <c r="P55" s="41"/>
      <c r="Q55" s="41"/>
      <c r="R55" s="41"/>
      <c r="S55" s="12"/>
    </row>
    <row r="56" spans="1:21" x14ac:dyDescent="0.25">
      <c r="A56" s="53"/>
      <c r="B56" s="54" t="s">
        <v>26</v>
      </c>
      <c r="C56" s="63" t="s">
        <v>27</v>
      </c>
      <c r="D56" s="74"/>
      <c r="E56" s="79" t="s">
        <v>32</v>
      </c>
      <c r="F56" s="80"/>
      <c r="G56" s="80"/>
      <c r="H56" s="80"/>
      <c r="I56" s="75"/>
      <c r="K56" s="41"/>
      <c r="L56" s="41"/>
      <c r="M56" s="41"/>
      <c r="N56" s="41"/>
      <c r="O56" s="41"/>
      <c r="P56" s="41"/>
      <c r="Q56" s="41"/>
      <c r="R56" s="41"/>
      <c r="S56" s="12"/>
    </row>
    <row r="57" spans="1:21" x14ac:dyDescent="0.25">
      <c r="A57" s="53"/>
      <c r="B57" s="54" t="s">
        <v>28</v>
      </c>
      <c r="C57" s="63" t="s">
        <v>29</v>
      </c>
      <c r="D57" s="74"/>
      <c r="E57" s="53" t="s">
        <v>114</v>
      </c>
      <c r="F57" s="53"/>
      <c r="G57" s="53"/>
      <c r="H57" s="53"/>
      <c r="I57" s="53"/>
      <c r="K57" s="41"/>
      <c r="L57" s="41"/>
      <c r="M57" s="41"/>
      <c r="N57" s="41"/>
      <c r="O57" s="41"/>
      <c r="P57" s="41"/>
      <c r="Q57" s="41"/>
      <c r="R57" s="41"/>
      <c r="S57" s="12"/>
    </row>
    <row r="58" spans="1:21" x14ac:dyDescent="0.25">
      <c r="A58" s="53"/>
      <c r="B58" s="54" t="s">
        <v>31</v>
      </c>
      <c r="C58" s="63" t="s">
        <v>30</v>
      </c>
      <c r="D58" s="77"/>
      <c r="E58" s="78" t="s">
        <v>104</v>
      </c>
      <c r="F58" s="53"/>
      <c r="G58" s="53"/>
      <c r="H58" s="53"/>
      <c r="I58" s="53"/>
    </row>
    <row r="59" spans="1:21" x14ac:dyDescent="0.25">
      <c r="A59" s="53"/>
      <c r="B59" s="53"/>
      <c r="C59" s="53"/>
      <c r="D59" s="53"/>
      <c r="E59" s="53"/>
      <c r="F59" s="53"/>
      <c r="G59" s="53"/>
      <c r="H59" s="53"/>
      <c r="I59" s="53"/>
    </row>
    <row r="60" spans="1:21" x14ac:dyDescent="0.25">
      <c r="A60" s="53"/>
      <c r="B60" s="53"/>
      <c r="C60" s="53"/>
      <c r="D60" s="53"/>
      <c r="E60" s="53"/>
      <c r="F60" s="53"/>
      <c r="G60" s="53"/>
      <c r="H60" s="53"/>
      <c r="I60" s="53"/>
    </row>
    <row r="61" spans="1:21" x14ac:dyDescent="0.25">
      <c r="A61" s="50"/>
      <c r="B61" s="53"/>
      <c r="C61" s="53"/>
      <c r="D61" s="53"/>
      <c r="E61" s="53"/>
      <c r="F61" s="53"/>
      <c r="G61" s="53"/>
      <c r="H61" s="53"/>
      <c r="I61" s="53"/>
      <c r="K61" s="2" t="s">
        <v>102</v>
      </c>
    </row>
    <row r="62" spans="1:21" x14ac:dyDescent="0.25">
      <c r="A62" s="53"/>
      <c r="B62" s="53"/>
      <c r="C62" s="53"/>
      <c r="D62" s="53"/>
      <c r="E62" s="53"/>
      <c r="F62" s="53"/>
      <c r="G62" s="53"/>
      <c r="H62" s="53"/>
      <c r="I62" s="53"/>
    </row>
    <row r="63" spans="1:21" x14ac:dyDescent="0.25">
      <c r="A63" s="53"/>
      <c r="B63" s="53"/>
      <c r="C63" s="53"/>
      <c r="D63" s="53"/>
      <c r="E63" s="53"/>
      <c r="F63" s="53"/>
      <c r="G63" s="53"/>
      <c r="H63" s="53"/>
      <c r="I63" s="53"/>
    </row>
    <row r="64" spans="1:21" x14ac:dyDescent="0.25">
      <c r="A64" s="53"/>
      <c r="B64" s="53"/>
      <c r="C64" s="53"/>
      <c r="D64" s="53"/>
      <c r="E64" s="53"/>
      <c r="F64" s="53"/>
      <c r="G64" s="53"/>
      <c r="H64" s="53"/>
      <c r="I64" s="53"/>
    </row>
    <row r="65" spans="1:11" x14ac:dyDescent="0.25">
      <c r="A65" s="53"/>
      <c r="B65" s="53"/>
      <c r="C65" s="53"/>
      <c r="D65" s="53"/>
      <c r="E65" s="53"/>
      <c r="F65" s="53"/>
      <c r="G65" s="53"/>
      <c r="H65" s="53"/>
      <c r="I65" s="53"/>
    </row>
    <row r="66" spans="1:11" x14ac:dyDescent="0.25">
      <c r="A66" s="12"/>
      <c r="B66" s="12"/>
      <c r="C66" s="12"/>
      <c r="D66" s="12"/>
      <c r="E66" s="12"/>
      <c r="F66" s="12"/>
      <c r="G66" s="12"/>
      <c r="H66" s="12"/>
      <c r="I66" s="12"/>
    </row>
    <row r="67" spans="1:11" x14ac:dyDescent="0.25">
      <c r="A67" s="12"/>
      <c r="B67" s="12"/>
      <c r="C67" s="12"/>
      <c r="D67" s="12"/>
      <c r="E67" s="12"/>
      <c r="F67" s="12"/>
      <c r="G67" s="12"/>
      <c r="H67" s="12"/>
      <c r="I67" s="12"/>
    </row>
    <row r="68" spans="1:11" x14ac:dyDescent="0.25">
      <c r="A68" s="12"/>
      <c r="B68" s="12"/>
      <c r="C68" s="12"/>
      <c r="D68" s="12"/>
      <c r="E68" s="12"/>
      <c r="F68" s="12"/>
      <c r="G68" s="12"/>
      <c r="H68" s="12"/>
      <c r="I68" s="12"/>
      <c r="K68" s="2"/>
    </row>
    <row r="69" spans="1:11" x14ac:dyDescent="0.25">
      <c r="A69" s="12"/>
      <c r="B69" s="12"/>
      <c r="C69" s="12"/>
      <c r="D69" s="12"/>
      <c r="E69" s="12"/>
      <c r="F69" s="12"/>
      <c r="G69" s="12"/>
      <c r="H69" s="12"/>
      <c r="I69" s="12"/>
    </row>
  </sheetData>
  <protectedRanges>
    <protectedRange sqref="D58" name="Range6"/>
    <protectedRange sqref="D56" name="Range5"/>
    <protectedRange sqref="D49" name="Range4"/>
    <protectedRange sqref="D47" name="Range3"/>
    <protectedRange sqref="D41" name="Range2"/>
    <protectedRange sqref="C7:E9" name="Range1"/>
  </protectedRanges>
  <mergeCells count="7">
    <mergeCell ref="A1:G1"/>
    <mergeCell ref="K25:Q29"/>
    <mergeCell ref="A36:B36"/>
    <mergeCell ref="K13:Q16"/>
    <mergeCell ref="K6:Q10"/>
    <mergeCell ref="K20:Q23"/>
    <mergeCell ref="K33:Q52"/>
  </mergeCells>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7"/>
  <sheetViews>
    <sheetView zoomScale="90" zoomScaleNormal="90" workbookViewId="0">
      <selection activeCell="G46" sqref="G46"/>
    </sheetView>
  </sheetViews>
  <sheetFormatPr defaultColWidth="11" defaultRowHeight="15.75" x14ac:dyDescent="0.25"/>
  <cols>
    <col min="1" max="1" width="36.75" customWidth="1"/>
    <col min="2" max="2" width="13.125" customWidth="1"/>
    <col min="3" max="3" width="18.625" customWidth="1"/>
    <col min="4" max="4" width="15.75" customWidth="1"/>
    <col min="5" max="5" width="13.5" customWidth="1"/>
    <col min="6" max="6" width="15.625" customWidth="1"/>
    <col min="7" max="7" width="13.25" customWidth="1"/>
    <col min="9" max="9" width="4.125" style="4" customWidth="1"/>
  </cols>
  <sheetData>
    <row r="1" spans="1:15" x14ac:dyDescent="0.25">
      <c r="A1" s="96" t="s">
        <v>82</v>
      </c>
      <c r="B1" s="97"/>
      <c r="C1" s="97"/>
      <c r="D1" s="12"/>
      <c r="E1" s="12"/>
      <c r="F1" s="12"/>
      <c r="G1" s="12"/>
      <c r="J1" s="2"/>
    </row>
    <row r="2" spans="1:15" x14ac:dyDescent="0.25">
      <c r="A2" s="12"/>
      <c r="B2" s="12"/>
      <c r="C2" s="12"/>
      <c r="D2" s="12"/>
      <c r="E2" s="43" t="s">
        <v>57</v>
      </c>
      <c r="F2" s="44"/>
      <c r="G2" s="12"/>
      <c r="J2" s="11" t="s">
        <v>37</v>
      </c>
      <c r="K2" s="11"/>
      <c r="L2" s="11"/>
      <c r="M2" s="12"/>
      <c r="N2" s="12" t="s">
        <v>38</v>
      </c>
      <c r="O2" s="12"/>
    </row>
    <row r="3" spans="1:15" x14ac:dyDescent="0.25">
      <c r="A3" s="12"/>
      <c r="B3" s="12"/>
      <c r="C3" s="12"/>
      <c r="D3" s="12"/>
      <c r="E3" s="12"/>
      <c r="F3" s="12"/>
      <c r="G3" s="12"/>
      <c r="J3" s="12" t="s">
        <v>62</v>
      </c>
      <c r="K3" s="12"/>
      <c r="L3" s="12"/>
      <c r="M3" s="12"/>
      <c r="N3" s="12" t="s">
        <v>39</v>
      </c>
      <c r="O3" s="12"/>
    </row>
    <row r="4" spans="1:15" x14ac:dyDescent="0.25">
      <c r="A4" s="12"/>
      <c r="B4" s="12"/>
      <c r="C4" s="12"/>
      <c r="D4" s="12"/>
      <c r="E4" s="12"/>
      <c r="F4" s="12"/>
      <c r="G4" s="12"/>
      <c r="J4" s="12" t="s">
        <v>63</v>
      </c>
      <c r="K4" s="12"/>
      <c r="L4" s="12"/>
      <c r="M4" s="12"/>
      <c r="N4" s="12"/>
      <c r="O4" s="12"/>
    </row>
    <row r="5" spans="1:15" x14ac:dyDescent="0.25">
      <c r="A5" s="14"/>
      <c r="B5" s="14" t="s">
        <v>1</v>
      </c>
      <c r="C5" s="14" t="s">
        <v>47</v>
      </c>
      <c r="D5" s="14" t="s">
        <v>48</v>
      </c>
      <c r="E5" s="14" t="s">
        <v>49</v>
      </c>
      <c r="F5" s="14" t="s">
        <v>50</v>
      </c>
      <c r="G5" s="14" t="s">
        <v>51</v>
      </c>
      <c r="J5" s="12" t="s">
        <v>79</v>
      </c>
      <c r="K5" s="12"/>
      <c r="L5" s="12"/>
      <c r="M5" s="12"/>
      <c r="N5" s="12"/>
      <c r="O5" s="12"/>
    </row>
    <row r="6" spans="1:15" x14ac:dyDescent="0.25">
      <c r="A6" s="14"/>
      <c r="B6" s="16"/>
      <c r="C6" s="14"/>
      <c r="D6" s="14"/>
      <c r="E6" s="14"/>
      <c r="F6" s="14"/>
      <c r="G6" s="14"/>
      <c r="J6" s="12" t="s">
        <v>81</v>
      </c>
      <c r="K6" s="12"/>
      <c r="L6" s="12"/>
      <c r="M6" s="12"/>
      <c r="N6" s="12"/>
      <c r="O6" s="12"/>
    </row>
    <row r="7" spans="1:15" x14ac:dyDescent="0.25">
      <c r="A7" s="14" t="s">
        <v>66</v>
      </c>
      <c r="B7" s="17"/>
      <c r="C7" s="18"/>
      <c r="D7" s="18"/>
      <c r="E7" s="18"/>
      <c r="F7" s="18"/>
      <c r="G7" s="18"/>
      <c r="J7" s="13" t="s">
        <v>61</v>
      </c>
      <c r="K7" s="12"/>
      <c r="L7" s="12"/>
      <c r="M7" s="12"/>
      <c r="N7" s="12"/>
      <c r="O7" s="12"/>
    </row>
    <row r="8" spans="1:15" x14ac:dyDescent="0.25">
      <c r="A8" s="14" t="s">
        <v>40</v>
      </c>
      <c r="B8" s="14"/>
      <c r="C8" s="19"/>
      <c r="D8" s="19"/>
      <c r="E8" s="19"/>
      <c r="F8" s="19"/>
      <c r="G8" s="19"/>
      <c r="H8" s="7"/>
      <c r="J8" s="12" t="s">
        <v>58</v>
      </c>
      <c r="K8" s="12"/>
      <c r="L8" s="12"/>
      <c r="M8" s="12"/>
      <c r="N8" s="12"/>
      <c r="O8" s="12"/>
    </row>
    <row r="9" spans="1:15" ht="16.5" thickBot="1" x14ac:dyDescent="0.3">
      <c r="A9" s="20" t="s">
        <v>41</v>
      </c>
      <c r="B9" s="20"/>
      <c r="C9" s="21">
        <f>($B$6/100)*20</f>
        <v>0</v>
      </c>
      <c r="D9" s="21">
        <f t="shared" ref="D9:G9" si="0">($B$6/100)*20</f>
        <v>0</v>
      </c>
      <c r="E9" s="21">
        <f t="shared" si="0"/>
        <v>0</v>
      </c>
      <c r="F9" s="21">
        <f t="shared" si="0"/>
        <v>0</v>
      </c>
      <c r="G9" s="21">
        <f t="shared" si="0"/>
        <v>0</v>
      </c>
      <c r="H9" s="7"/>
      <c r="J9" s="12" t="s">
        <v>59</v>
      </c>
      <c r="K9" s="12"/>
      <c r="L9" s="12"/>
      <c r="M9" s="12"/>
      <c r="N9" s="12"/>
      <c r="O9" s="12"/>
    </row>
    <row r="10" spans="1:15" x14ac:dyDescent="0.25">
      <c r="A10" s="22" t="s">
        <v>45</v>
      </c>
      <c r="B10" s="22"/>
      <c r="C10" s="23">
        <f>C7-C8+C9</f>
        <v>0</v>
      </c>
      <c r="D10" s="23">
        <f t="shared" ref="D10:G10" si="1">D7-D8+D9</f>
        <v>0</v>
      </c>
      <c r="E10" s="23">
        <f t="shared" si="1"/>
        <v>0</v>
      </c>
      <c r="F10" s="23">
        <f t="shared" si="1"/>
        <v>0</v>
      </c>
      <c r="G10" s="23">
        <f t="shared" si="1"/>
        <v>0</v>
      </c>
      <c r="H10" s="7"/>
      <c r="J10" s="12" t="s">
        <v>42</v>
      </c>
      <c r="K10" s="12"/>
      <c r="L10" s="12"/>
      <c r="M10" s="12"/>
      <c r="N10" s="12"/>
      <c r="O10" s="12"/>
    </row>
    <row r="11" spans="1:15" ht="16.5" thickBot="1" x14ac:dyDescent="0.3">
      <c r="A11" s="20" t="s">
        <v>80</v>
      </c>
      <c r="B11" s="20"/>
      <c r="C11" s="21">
        <f>C10*0.25</f>
        <v>0</v>
      </c>
      <c r="D11" s="21">
        <f t="shared" ref="D11:G11" si="2">D10*0.25</f>
        <v>0</v>
      </c>
      <c r="E11" s="21">
        <f t="shared" si="2"/>
        <v>0</v>
      </c>
      <c r="F11" s="21">
        <f t="shared" si="2"/>
        <v>0</v>
      </c>
      <c r="G11" s="21">
        <f t="shared" si="2"/>
        <v>0</v>
      </c>
      <c r="H11" s="7"/>
      <c r="J11" s="12" t="s">
        <v>83</v>
      </c>
      <c r="K11" s="12"/>
      <c r="L11" s="12"/>
      <c r="M11" s="12"/>
      <c r="N11" s="12"/>
      <c r="O11" s="12"/>
    </row>
    <row r="12" spans="1:15" x14ac:dyDescent="0.25">
      <c r="A12" s="22" t="s">
        <v>43</v>
      </c>
      <c r="B12" s="22"/>
      <c r="C12" s="23">
        <f>C10-C11</f>
        <v>0</v>
      </c>
      <c r="D12" s="23">
        <f t="shared" ref="D12:G12" si="3">D10-D11</f>
        <v>0</v>
      </c>
      <c r="E12" s="23">
        <f t="shared" si="3"/>
        <v>0</v>
      </c>
      <c r="F12" s="23">
        <f t="shared" si="3"/>
        <v>0</v>
      </c>
      <c r="G12" s="23">
        <f t="shared" si="3"/>
        <v>0</v>
      </c>
      <c r="H12" s="7"/>
      <c r="J12" s="12" t="s">
        <v>60</v>
      </c>
      <c r="K12" s="12"/>
      <c r="L12" s="12"/>
      <c r="M12" s="12"/>
      <c r="N12" s="12"/>
      <c r="O12" s="12"/>
    </row>
    <row r="13" spans="1:15" ht="16.5" thickBot="1" x14ac:dyDescent="0.3">
      <c r="A13" s="20" t="s">
        <v>44</v>
      </c>
      <c r="B13" s="20"/>
      <c r="C13" s="21">
        <f>C9*(-1)</f>
        <v>0</v>
      </c>
      <c r="D13" s="21">
        <f t="shared" ref="D13:G13" si="4">D9*(-1)</f>
        <v>0</v>
      </c>
      <c r="E13" s="21">
        <f t="shared" si="4"/>
        <v>0</v>
      </c>
      <c r="F13" s="21">
        <f t="shared" si="4"/>
        <v>0</v>
      </c>
      <c r="G13" s="21">
        <f t="shared" si="4"/>
        <v>0</v>
      </c>
      <c r="H13" s="7"/>
      <c r="J13" s="13" t="s">
        <v>46</v>
      </c>
      <c r="K13" s="12"/>
      <c r="L13" s="12"/>
      <c r="M13" s="12"/>
      <c r="N13" s="12"/>
      <c r="O13" s="12"/>
    </row>
    <row r="14" spans="1:15" x14ac:dyDescent="0.25">
      <c r="A14" s="22" t="s">
        <v>65</v>
      </c>
      <c r="B14" s="24">
        <f>B6</f>
        <v>0</v>
      </c>
      <c r="C14" s="23">
        <f>C12+C13</f>
        <v>0</v>
      </c>
      <c r="D14" s="23">
        <f t="shared" ref="D14:G14" si="5">D12+D13</f>
        <v>0</v>
      </c>
      <c r="E14" s="23">
        <f t="shared" si="5"/>
        <v>0</v>
      </c>
      <c r="F14" s="23">
        <f t="shared" si="5"/>
        <v>0</v>
      </c>
      <c r="G14" s="23">
        <f t="shared" si="5"/>
        <v>0</v>
      </c>
      <c r="H14" s="7"/>
      <c r="J14" s="12" t="s">
        <v>52</v>
      </c>
      <c r="K14" s="12"/>
      <c r="L14" s="12"/>
      <c r="M14" s="12"/>
      <c r="N14" s="12"/>
      <c r="O14" s="12"/>
    </row>
    <row r="15" spans="1:15" x14ac:dyDescent="0.25">
      <c r="A15" s="12"/>
      <c r="B15" s="12"/>
      <c r="C15" s="12"/>
      <c r="D15" s="12"/>
      <c r="E15" s="12"/>
      <c r="F15" s="12"/>
      <c r="G15" s="12"/>
      <c r="J15" s="12" t="s">
        <v>53</v>
      </c>
      <c r="K15" s="12"/>
      <c r="L15" s="12"/>
      <c r="M15" s="12"/>
      <c r="N15" s="12"/>
      <c r="O15" s="12"/>
    </row>
    <row r="16" spans="1:15" ht="30" x14ac:dyDescent="0.25">
      <c r="A16" s="12"/>
      <c r="B16" s="12"/>
      <c r="C16" s="12"/>
      <c r="D16" s="47" t="s">
        <v>84</v>
      </c>
      <c r="E16" s="12"/>
      <c r="F16" s="12"/>
      <c r="G16" s="12"/>
      <c r="J16" s="12" t="s">
        <v>54</v>
      </c>
      <c r="K16" s="12"/>
      <c r="L16" s="12"/>
      <c r="M16" s="12"/>
      <c r="N16" s="12"/>
      <c r="O16" s="12"/>
    </row>
    <row r="17" spans="1:15" x14ac:dyDescent="0.25">
      <c r="A17" s="12"/>
      <c r="B17" s="11" t="s">
        <v>2</v>
      </c>
      <c r="C17" s="25">
        <f>NPV(F2,C14:G14)+B14</f>
        <v>0</v>
      </c>
      <c r="D17" s="11" t="s">
        <v>38</v>
      </c>
      <c r="E17" s="12"/>
      <c r="F17" s="12"/>
      <c r="G17" s="12"/>
      <c r="J17" s="12" t="s">
        <v>55</v>
      </c>
      <c r="K17" s="12"/>
      <c r="L17" s="12"/>
      <c r="M17" s="12"/>
      <c r="N17" s="12"/>
      <c r="O17" s="12"/>
    </row>
    <row r="18" spans="1:15" x14ac:dyDescent="0.25">
      <c r="A18" s="12"/>
      <c r="B18" s="12"/>
      <c r="C18" s="12"/>
      <c r="D18" s="11"/>
      <c r="E18" s="12"/>
      <c r="F18" s="12"/>
      <c r="G18" s="12"/>
      <c r="J18" s="12" t="s">
        <v>56</v>
      </c>
      <c r="K18" s="12"/>
      <c r="L18" s="12"/>
      <c r="M18" s="12"/>
      <c r="N18" s="12"/>
      <c r="O18" s="12"/>
    </row>
    <row r="19" spans="1:15" x14ac:dyDescent="0.25">
      <c r="A19" s="12"/>
      <c r="B19" s="11" t="s">
        <v>3</v>
      </c>
      <c r="C19" s="26" t="e">
        <f>IRR(B14:G14,0.1)</f>
        <v>#NUM!</v>
      </c>
      <c r="D19" s="11" t="s">
        <v>38</v>
      </c>
      <c r="E19" s="12"/>
      <c r="F19" s="12"/>
      <c r="G19" s="12"/>
      <c r="J19" s="12"/>
      <c r="K19" s="12"/>
      <c r="L19" s="12"/>
      <c r="M19" s="12"/>
      <c r="N19" s="12"/>
      <c r="O19" s="12"/>
    </row>
    <row r="20" spans="1:15" x14ac:dyDescent="0.25">
      <c r="J20" s="98" t="s">
        <v>74</v>
      </c>
      <c r="K20" s="98"/>
      <c r="L20" s="98"/>
      <c r="M20" s="98"/>
      <c r="N20" s="98"/>
      <c r="O20" s="12"/>
    </row>
    <row r="21" spans="1:15" x14ac:dyDescent="0.25">
      <c r="J21" s="98"/>
      <c r="K21" s="98"/>
      <c r="L21" s="98"/>
      <c r="M21" s="98"/>
      <c r="N21" s="98"/>
      <c r="O21" s="12"/>
    </row>
    <row r="22" spans="1:15" x14ac:dyDescent="0.25">
      <c r="J22" s="98"/>
      <c r="K22" s="98"/>
      <c r="L22" s="98"/>
      <c r="M22" s="98"/>
      <c r="N22" s="98"/>
      <c r="O22" s="12"/>
    </row>
    <row r="23" spans="1:15" x14ac:dyDescent="0.25">
      <c r="J23" s="12"/>
      <c r="K23" s="12"/>
      <c r="L23" s="12"/>
      <c r="M23" s="12"/>
      <c r="N23" s="12"/>
      <c r="O23" s="12"/>
    </row>
    <row r="24" spans="1:15" x14ac:dyDescent="0.25">
      <c r="J24" s="99" t="s">
        <v>75</v>
      </c>
      <c r="K24" s="99"/>
      <c r="L24" s="99"/>
      <c r="M24" s="99"/>
      <c r="N24" s="99"/>
      <c r="O24" s="12"/>
    </row>
    <row r="25" spans="1:15" x14ac:dyDescent="0.25">
      <c r="J25" s="99"/>
      <c r="K25" s="99"/>
      <c r="L25" s="99"/>
      <c r="M25" s="99"/>
      <c r="N25" s="99"/>
      <c r="O25" s="12"/>
    </row>
    <row r="26" spans="1:15" x14ac:dyDescent="0.25">
      <c r="J26" s="99"/>
      <c r="K26" s="99"/>
      <c r="L26" s="99"/>
      <c r="M26" s="99"/>
      <c r="N26" s="99"/>
      <c r="O26" s="12"/>
    </row>
    <row r="27" spans="1:15" x14ac:dyDescent="0.25">
      <c r="J27" s="99"/>
      <c r="K27" s="99"/>
      <c r="L27" s="99"/>
      <c r="M27" s="99"/>
      <c r="N27" s="99"/>
      <c r="O27" s="12"/>
    </row>
  </sheetData>
  <protectedRanges>
    <protectedRange sqref="D19" name="Range5"/>
    <protectedRange sqref="D17" name="Range4"/>
    <protectedRange sqref="F2" name="Range1"/>
    <protectedRange sqref="B6" name="Range2"/>
    <protectedRange sqref="C7:C8" name="Range3"/>
    <protectedRange sqref="D7:G8" name="Range3_1"/>
  </protectedRanges>
  <mergeCells count="3">
    <mergeCell ref="A1:C1"/>
    <mergeCell ref="J20:N22"/>
    <mergeCell ref="J24:N27"/>
  </mergeCells>
  <dataValidations count="1">
    <dataValidation type="list" allowBlank="1" showInputMessage="1" showErrorMessage="1" sqref="D17 D19">
      <formula1>ACCEPT</formula1>
    </dataValidation>
  </dataValidation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41"/>
  <sheetViews>
    <sheetView workbookViewId="0">
      <selection activeCell="K23" sqref="K23"/>
    </sheetView>
  </sheetViews>
  <sheetFormatPr defaultColWidth="11" defaultRowHeight="15.75" x14ac:dyDescent="0.25"/>
  <cols>
    <col min="1" max="1" width="18.25" customWidth="1"/>
    <col min="9" max="9" width="14.75" customWidth="1"/>
    <col min="10" max="10" width="4.125" style="4" customWidth="1"/>
    <col min="11" max="11" width="55.25" customWidth="1"/>
  </cols>
  <sheetData>
    <row r="1" spans="1:19" x14ac:dyDescent="0.25">
      <c r="A1" s="52" t="s">
        <v>90</v>
      </c>
      <c r="B1" s="52"/>
      <c r="C1" s="53"/>
      <c r="D1" s="53"/>
      <c r="E1" s="53"/>
      <c r="F1" s="53"/>
      <c r="K1" s="49" t="s">
        <v>64</v>
      </c>
    </row>
    <row r="2" spans="1:19" x14ac:dyDescent="0.25">
      <c r="A2" s="53"/>
      <c r="B2" s="53"/>
      <c r="C2" s="53"/>
      <c r="D2" s="53"/>
      <c r="E2" s="53"/>
      <c r="F2" s="53"/>
    </row>
    <row r="3" spans="1:19" ht="47.25" x14ac:dyDescent="0.25">
      <c r="A3" s="53"/>
      <c r="B3" s="53"/>
      <c r="C3" s="53"/>
      <c r="D3" s="53"/>
      <c r="E3" s="53"/>
      <c r="F3" s="53"/>
      <c r="K3" s="62" t="s">
        <v>95</v>
      </c>
      <c r="L3" s="62"/>
      <c r="M3" s="62"/>
      <c r="N3" s="62"/>
      <c r="O3" s="62"/>
      <c r="P3" s="62"/>
      <c r="Q3" s="62"/>
      <c r="R3" s="62"/>
      <c r="S3" s="48"/>
    </row>
    <row r="4" spans="1:19" x14ac:dyDescent="0.25">
      <c r="A4" s="50" t="s">
        <v>91</v>
      </c>
      <c r="B4" s="50"/>
      <c r="C4" s="50"/>
      <c r="D4" s="50"/>
      <c r="E4" s="50"/>
      <c r="F4" s="53"/>
      <c r="K4" s="50"/>
      <c r="L4" s="50"/>
      <c r="M4" s="50"/>
      <c r="N4" s="50"/>
      <c r="O4" s="50"/>
      <c r="P4" s="50"/>
      <c r="Q4" s="50"/>
      <c r="R4" s="50"/>
    </row>
    <row r="5" spans="1:19" x14ac:dyDescent="0.25">
      <c r="A5" s="53"/>
      <c r="B5" s="53"/>
      <c r="C5" s="53"/>
      <c r="D5" s="53"/>
      <c r="E5" s="53"/>
      <c r="F5" s="53"/>
      <c r="K5" s="51" t="s">
        <v>87</v>
      </c>
      <c r="L5" s="50"/>
      <c r="M5" s="50"/>
      <c r="N5" s="50"/>
      <c r="O5" s="50"/>
      <c r="P5" s="50"/>
      <c r="Q5" s="50"/>
      <c r="R5" s="50"/>
    </row>
    <row r="6" spans="1:19" x14ac:dyDescent="0.25">
      <c r="A6" s="54" t="s">
        <v>0</v>
      </c>
      <c r="B6" s="61">
        <v>0.08</v>
      </c>
      <c r="C6" s="55"/>
      <c r="D6" s="55"/>
      <c r="E6" s="55"/>
      <c r="F6" s="55"/>
      <c r="G6" s="8"/>
      <c r="K6" s="50"/>
      <c r="L6" s="50"/>
      <c r="M6" s="50"/>
      <c r="N6" s="50"/>
      <c r="O6" s="50"/>
      <c r="P6" s="50"/>
      <c r="Q6" s="50"/>
      <c r="R6" s="50"/>
    </row>
    <row r="7" spans="1:19" x14ac:dyDescent="0.25">
      <c r="A7" s="55"/>
      <c r="B7" s="55"/>
      <c r="C7" s="55"/>
      <c r="D7" s="55"/>
      <c r="E7" s="55"/>
      <c r="F7" s="55"/>
      <c r="G7" s="9"/>
      <c r="K7" s="50" t="s">
        <v>88</v>
      </c>
      <c r="L7" s="50"/>
      <c r="M7" s="50"/>
      <c r="N7" s="50"/>
      <c r="O7" s="50"/>
      <c r="P7" s="50"/>
      <c r="Q7" s="50"/>
      <c r="R7" s="50"/>
    </row>
    <row r="8" spans="1:19" x14ac:dyDescent="0.25">
      <c r="A8" s="54"/>
      <c r="B8" s="54"/>
      <c r="C8" s="63" t="s">
        <v>71</v>
      </c>
      <c r="D8" s="63" t="s">
        <v>70</v>
      </c>
      <c r="E8" s="63" t="s">
        <v>72</v>
      </c>
      <c r="F8" s="55"/>
      <c r="G8" s="8"/>
      <c r="K8" s="50"/>
      <c r="L8" s="50"/>
      <c r="M8" s="50"/>
      <c r="N8" s="50"/>
      <c r="O8" s="50"/>
      <c r="P8" s="50"/>
      <c r="Q8" s="50"/>
      <c r="R8" s="50"/>
    </row>
    <row r="9" spans="1:19" x14ac:dyDescent="0.25">
      <c r="A9" s="54" t="s">
        <v>9</v>
      </c>
      <c r="B9" s="54"/>
      <c r="C9" s="56"/>
      <c r="D9" s="56"/>
      <c r="E9" s="56"/>
      <c r="F9" s="55"/>
      <c r="G9" s="8"/>
      <c r="K9" s="50" t="s">
        <v>93</v>
      </c>
      <c r="L9" s="50"/>
      <c r="M9" s="50"/>
      <c r="N9" s="50"/>
      <c r="O9" s="50"/>
      <c r="P9" s="50"/>
      <c r="Q9" s="50"/>
      <c r="R9" s="50"/>
    </row>
    <row r="10" spans="1:19" x14ac:dyDescent="0.25">
      <c r="A10" s="54"/>
      <c r="B10" s="54"/>
      <c r="C10" s="57"/>
      <c r="D10" s="57"/>
      <c r="E10" s="57"/>
      <c r="F10" s="55"/>
      <c r="G10" s="8"/>
      <c r="K10" s="50"/>
      <c r="L10" s="50"/>
      <c r="M10" s="50"/>
      <c r="N10" s="50"/>
      <c r="O10" s="50"/>
      <c r="P10" s="50"/>
      <c r="Q10" s="50"/>
      <c r="R10" s="50"/>
    </row>
    <row r="11" spans="1:19" x14ac:dyDescent="0.25">
      <c r="A11" s="54" t="s">
        <v>11</v>
      </c>
      <c r="B11" s="54"/>
      <c r="C11" s="57">
        <f>PV(B6,1,,C9)</f>
        <v>0</v>
      </c>
      <c r="D11" s="57">
        <f>PV(B6,2,,D9)</f>
        <v>0</v>
      </c>
      <c r="E11" s="57">
        <f>PV(B6,3,,E9)</f>
        <v>0</v>
      </c>
      <c r="F11" s="58"/>
      <c r="G11" s="10"/>
      <c r="K11" s="50" t="s">
        <v>89</v>
      </c>
      <c r="L11" s="50"/>
      <c r="M11" s="50"/>
      <c r="N11" s="50"/>
      <c r="O11" s="50"/>
      <c r="P11" s="50"/>
      <c r="Q11" s="50"/>
      <c r="R11" s="50"/>
    </row>
    <row r="12" spans="1:19" x14ac:dyDescent="0.25">
      <c r="A12" s="54"/>
      <c r="B12" s="54"/>
      <c r="C12" s="57"/>
      <c r="D12" s="57" t="s">
        <v>8</v>
      </c>
      <c r="E12" s="57"/>
      <c r="F12" s="55"/>
      <c r="G12" s="8"/>
    </row>
    <row r="13" spans="1:19" x14ac:dyDescent="0.25">
      <c r="A13" s="54"/>
      <c r="B13" s="54"/>
      <c r="C13" s="57"/>
      <c r="D13" s="57"/>
      <c r="E13" s="57"/>
      <c r="F13" s="55"/>
      <c r="G13" s="8"/>
    </row>
    <row r="14" spans="1:19" x14ac:dyDescent="0.25">
      <c r="A14" s="54" t="s">
        <v>10</v>
      </c>
      <c r="B14" s="54"/>
      <c r="C14" s="57">
        <f>SUM(C11:G11)</f>
        <v>0</v>
      </c>
      <c r="D14" s="57"/>
      <c r="E14" s="57"/>
      <c r="F14" s="55"/>
      <c r="G14" s="8"/>
    </row>
    <row r="15" spans="1:19" x14ac:dyDescent="0.25">
      <c r="A15" s="53" t="s">
        <v>7</v>
      </c>
      <c r="B15" s="53"/>
      <c r="C15" s="53"/>
      <c r="D15" s="53"/>
      <c r="E15" s="53"/>
      <c r="F15" s="53"/>
    </row>
    <row r="16" spans="1:19" x14ac:dyDescent="0.25">
      <c r="A16" s="53"/>
      <c r="B16" s="53"/>
      <c r="C16" s="53"/>
      <c r="D16" s="53"/>
      <c r="E16" s="53"/>
      <c r="F16" s="53"/>
    </row>
    <row r="17" spans="1:7" x14ac:dyDescent="0.25">
      <c r="A17" s="50" t="s">
        <v>94</v>
      </c>
      <c r="B17" s="50"/>
      <c r="C17" s="50"/>
      <c r="D17" s="50"/>
      <c r="E17" s="50"/>
      <c r="F17" s="53"/>
    </row>
    <row r="18" spans="1:7" x14ac:dyDescent="0.25">
      <c r="A18" s="53"/>
      <c r="B18" s="53"/>
      <c r="C18" s="53"/>
      <c r="D18" s="53"/>
      <c r="E18" s="53"/>
      <c r="F18" s="53"/>
    </row>
    <row r="19" spans="1:7" x14ac:dyDescent="0.25">
      <c r="A19" s="54" t="s">
        <v>0</v>
      </c>
      <c r="B19" s="59"/>
      <c r="C19" s="53"/>
      <c r="D19" s="53"/>
      <c r="E19" s="53"/>
      <c r="F19" s="53"/>
    </row>
    <row r="20" spans="1:7" x14ac:dyDescent="0.25">
      <c r="A20" s="53"/>
      <c r="B20" s="53"/>
      <c r="C20" s="53"/>
      <c r="D20" s="53"/>
      <c r="E20" s="53"/>
      <c r="F20" s="53"/>
      <c r="G20" s="5"/>
    </row>
    <row r="21" spans="1:7" x14ac:dyDescent="0.25">
      <c r="A21" s="54"/>
      <c r="B21" s="54"/>
      <c r="C21" s="63" t="s">
        <v>71</v>
      </c>
      <c r="D21" s="63" t="s">
        <v>70</v>
      </c>
      <c r="E21" s="63" t="s">
        <v>72</v>
      </c>
      <c r="F21" s="55"/>
      <c r="G21" s="8"/>
    </row>
    <row r="22" spans="1:7" x14ac:dyDescent="0.25">
      <c r="A22" s="54" t="s">
        <v>9</v>
      </c>
      <c r="B22" s="54"/>
      <c r="C22" s="56"/>
      <c r="D22" s="56"/>
      <c r="E22" s="56"/>
      <c r="F22" s="55"/>
      <c r="G22" s="8"/>
    </row>
    <row r="23" spans="1:7" x14ac:dyDescent="0.25">
      <c r="A23" s="54"/>
      <c r="B23" s="54"/>
      <c r="C23" s="57"/>
      <c r="D23" s="57"/>
      <c r="E23" s="57"/>
      <c r="F23" s="55"/>
      <c r="G23" s="8"/>
    </row>
    <row r="24" spans="1:7" x14ac:dyDescent="0.25">
      <c r="A24" s="54" t="s">
        <v>11</v>
      </c>
      <c r="B24" s="54"/>
      <c r="C24" s="57">
        <f>PV(B19,1,,C22)</f>
        <v>0</v>
      </c>
      <c r="D24" s="57">
        <f>PV(B19,2,,D22)</f>
        <v>0</v>
      </c>
      <c r="E24" s="57">
        <f>PV(B19,3,,E22)</f>
        <v>0</v>
      </c>
      <c r="F24" s="58"/>
      <c r="G24" s="10"/>
    </row>
    <row r="25" spans="1:7" x14ac:dyDescent="0.25">
      <c r="A25" s="54"/>
      <c r="B25" s="54"/>
      <c r="C25" s="57"/>
      <c r="D25" s="57" t="s">
        <v>8</v>
      </c>
      <c r="E25" s="57"/>
      <c r="F25" s="55"/>
      <c r="G25" s="8"/>
    </row>
    <row r="26" spans="1:7" x14ac:dyDescent="0.25">
      <c r="A26" s="54"/>
      <c r="B26" s="54"/>
      <c r="C26" s="57"/>
      <c r="D26" s="57"/>
      <c r="E26" s="57"/>
      <c r="F26" s="55"/>
      <c r="G26" s="8"/>
    </row>
    <row r="27" spans="1:7" x14ac:dyDescent="0.25">
      <c r="A27" s="54" t="s">
        <v>10</v>
      </c>
      <c r="B27" s="54"/>
      <c r="C27" s="57">
        <f>SUM(C24:G24)</f>
        <v>0</v>
      </c>
      <c r="D27" s="57"/>
      <c r="E27" s="57"/>
      <c r="F27" s="55"/>
      <c r="G27" s="8"/>
    </row>
    <row r="28" spans="1:7" x14ac:dyDescent="0.25">
      <c r="A28" s="53" t="s">
        <v>7</v>
      </c>
      <c r="B28" s="53"/>
      <c r="C28" s="53"/>
      <c r="D28" s="53"/>
      <c r="E28" s="53"/>
      <c r="F28" s="53"/>
    </row>
    <row r="29" spans="1:7" x14ac:dyDescent="0.25">
      <c r="A29" s="53"/>
      <c r="B29" s="53"/>
      <c r="C29" s="53"/>
      <c r="D29" s="53"/>
      <c r="E29" s="53"/>
      <c r="F29" s="53"/>
    </row>
    <row r="30" spans="1:7" x14ac:dyDescent="0.25">
      <c r="A30" s="50" t="s">
        <v>92</v>
      </c>
      <c r="B30" s="50"/>
      <c r="C30" s="50"/>
      <c r="D30" s="53"/>
      <c r="E30" s="53"/>
      <c r="F30" s="53"/>
    </row>
    <row r="31" spans="1:7" x14ac:dyDescent="0.25">
      <c r="A31" s="53"/>
      <c r="B31" s="53"/>
      <c r="C31" s="53"/>
      <c r="D31" s="53"/>
      <c r="E31" s="53"/>
      <c r="F31" s="53"/>
    </row>
    <row r="32" spans="1:7" x14ac:dyDescent="0.25">
      <c r="A32" s="54" t="s">
        <v>0</v>
      </c>
      <c r="B32" s="59"/>
      <c r="C32" s="53"/>
      <c r="D32" s="53"/>
      <c r="E32" s="53"/>
      <c r="F32" s="53"/>
    </row>
    <row r="33" spans="1:7" x14ac:dyDescent="0.25">
      <c r="A33" s="53"/>
      <c r="B33" s="53"/>
      <c r="C33" s="53"/>
      <c r="D33" s="53"/>
      <c r="E33" s="53"/>
      <c r="F33" s="53"/>
    </row>
    <row r="34" spans="1:7" x14ac:dyDescent="0.25">
      <c r="A34" s="54"/>
      <c r="B34" s="54"/>
      <c r="C34" s="63" t="s">
        <v>71</v>
      </c>
      <c r="D34" s="63" t="s">
        <v>70</v>
      </c>
      <c r="E34" s="63" t="s">
        <v>72</v>
      </c>
      <c r="F34" s="55"/>
      <c r="G34" s="8"/>
    </row>
    <row r="35" spans="1:7" x14ac:dyDescent="0.25">
      <c r="A35" s="54" t="s">
        <v>9</v>
      </c>
      <c r="B35" s="54"/>
      <c r="C35" s="56"/>
      <c r="D35" s="56"/>
      <c r="E35" s="56"/>
      <c r="F35" s="55"/>
      <c r="G35" s="8"/>
    </row>
    <row r="36" spans="1:7" x14ac:dyDescent="0.25">
      <c r="A36" s="54"/>
      <c r="B36" s="54"/>
      <c r="C36" s="57"/>
      <c r="D36" s="57"/>
      <c r="E36" s="57"/>
      <c r="F36" s="55"/>
      <c r="G36" s="8"/>
    </row>
    <row r="37" spans="1:7" x14ac:dyDescent="0.25">
      <c r="A37" s="54" t="s">
        <v>11</v>
      </c>
      <c r="B37" s="54"/>
      <c r="C37" s="57">
        <f>PV(B32,1,,C35)</f>
        <v>0</v>
      </c>
      <c r="D37" s="57">
        <f>PV(B32,2,,D35)</f>
        <v>0</v>
      </c>
      <c r="E37" s="57">
        <f>PV(B32,3,,E35)</f>
        <v>0</v>
      </c>
      <c r="F37" s="58"/>
      <c r="G37" s="10"/>
    </row>
    <row r="38" spans="1:7" x14ac:dyDescent="0.25">
      <c r="A38" s="54"/>
      <c r="B38" s="54"/>
      <c r="C38" s="57"/>
      <c r="D38" s="57" t="s">
        <v>8</v>
      </c>
      <c r="E38" s="57"/>
      <c r="F38" s="58"/>
      <c r="G38" s="10"/>
    </row>
    <row r="39" spans="1:7" x14ac:dyDescent="0.25">
      <c r="A39" s="54"/>
      <c r="B39" s="54"/>
      <c r="C39" s="57"/>
      <c r="D39" s="57"/>
      <c r="E39" s="57"/>
      <c r="F39" s="58"/>
      <c r="G39" s="10"/>
    </row>
    <row r="40" spans="1:7" x14ac:dyDescent="0.25">
      <c r="A40" s="54" t="s">
        <v>10</v>
      </c>
      <c r="B40" s="54"/>
      <c r="C40" s="57">
        <f>SUM(C37:G37)</f>
        <v>0</v>
      </c>
      <c r="D40" s="57"/>
      <c r="E40" s="57"/>
      <c r="F40" s="58"/>
      <c r="G40" s="10"/>
    </row>
    <row r="41" spans="1:7" x14ac:dyDescent="0.25">
      <c r="A41" s="53" t="s">
        <v>7</v>
      </c>
      <c r="B41" s="53"/>
      <c r="C41" s="60"/>
      <c r="D41" s="60"/>
      <c r="E41" s="60"/>
      <c r="F41" s="60"/>
      <c r="G41" s="6"/>
    </row>
  </sheetData>
  <protectedRanges>
    <protectedRange sqref="B32" name="Range2"/>
    <protectedRange sqref="B19" name="Range1"/>
    <protectedRange sqref="C9:E9" name="FreeCashFlow_1"/>
    <protectedRange sqref="C22:E22" name="FreeCashFlow_2"/>
    <protectedRange sqref="C35:E35" name="FreeCashFlow_3"/>
  </protectedRanges>
  <pageMargins left="0.75" right="0.75" top="1" bottom="1" header="0.5" footer="0.5"/>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8B55E-AFB2-422F-9E6A-B73EB931A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185F813-BF5D-4FAA-8A7D-659DBC8D2B1B}">
  <ds:schemaRefs>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DE82878-ADBD-4BF0-96CF-B7E184F31A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Time Value of Money</vt:lpstr>
      <vt:lpstr>2. Stock and Bond Valuation</vt:lpstr>
      <vt:lpstr>3. Capital Budgeting Data</vt:lpstr>
      <vt:lpstr>4. Interest Rate Implications</vt:lpstr>
      <vt:lpstr>ACCEPT</vt:lpstr>
      <vt:lpstr>NPV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Mclean</dc:creator>
  <cp:lastModifiedBy>Monaghan, Andrew</cp:lastModifiedBy>
  <dcterms:created xsi:type="dcterms:W3CDTF">2015-07-28T01:29:50Z</dcterms:created>
  <dcterms:modified xsi:type="dcterms:W3CDTF">2019-04-18T20:04:47Z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